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1"/>
  </bookViews>
  <sheets>
    <sheet name="Bilans" sheetId="1" r:id="rId1"/>
    <sheet name="RZiS" sheetId="2" r:id="rId2"/>
  </sheets>
  <definedNames>
    <definedName name="_xlnm.Print_Area" localSheetId="0">'Bilans'!$A$1:$D$169</definedName>
    <definedName name="_xlnm.Print_Area" localSheetId="1">'RZiS'!$A$1:$D$77</definedName>
  </definedNames>
  <calcPr fullCalcOnLoad="1"/>
</workbook>
</file>

<file path=xl/sharedStrings.xml><?xml version="1.0" encoding="utf-8"?>
<sst xmlns="http://schemas.openxmlformats.org/spreadsheetml/2006/main" count="435" uniqueCount="236">
  <si>
    <t>AKTYWA</t>
  </si>
  <si>
    <t>w zł i gr.</t>
  </si>
  <si>
    <t>Wyszczególnienie aktywów</t>
  </si>
  <si>
    <t>Stan aktywów na:</t>
  </si>
  <si>
    <t>koniec roku poprzedniego</t>
  </si>
  <si>
    <t>koniec roku obrotowego</t>
  </si>
  <si>
    <t>A.</t>
  </si>
  <si>
    <t>Aktywa Trwałe</t>
  </si>
  <si>
    <t>I.</t>
  </si>
  <si>
    <t>Wartości niematerialne i prawne</t>
  </si>
  <si>
    <t>1.</t>
  </si>
  <si>
    <t>Koszty zakończnych prac rozwojowych</t>
  </si>
  <si>
    <t>2.</t>
  </si>
  <si>
    <t>Wartość firmy</t>
  </si>
  <si>
    <t>3.</t>
  </si>
  <si>
    <t>Inne wartości niematerialne i prawne</t>
  </si>
  <si>
    <t>4.</t>
  </si>
  <si>
    <t>II.</t>
  </si>
  <si>
    <t>Rzeczowe aktywa trwałe</t>
  </si>
  <si>
    <t xml:space="preserve">Środki trwałe </t>
  </si>
  <si>
    <t>a)</t>
  </si>
  <si>
    <t>grunty (w tym prawo wieczystego użytkowania gruntu)</t>
  </si>
  <si>
    <t>b)</t>
  </si>
  <si>
    <t>c)</t>
  </si>
  <si>
    <t>urządzenia techniczne i maszyny</t>
  </si>
  <si>
    <t>d)</t>
  </si>
  <si>
    <t>środki transportu</t>
  </si>
  <si>
    <t>e)</t>
  </si>
  <si>
    <t>f)</t>
  </si>
  <si>
    <t>inne środki trwałe</t>
  </si>
  <si>
    <t>Środki trwałe w budowie</t>
  </si>
  <si>
    <t>Zaliczki na środki trwałe w budowie</t>
  </si>
  <si>
    <t>III.</t>
  </si>
  <si>
    <t>Należności długoterminowe</t>
  </si>
  <si>
    <t>Należności od pozostałych jednostek</t>
  </si>
  <si>
    <t>IV.</t>
  </si>
  <si>
    <t>Inwestycje długoterminowe</t>
  </si>
  <si>
    <t>Nieruchomości</t>
  </si>
  <si>
    <t>Długoterminowe aktywa finansowe</t>
  </si>
  <si>
    <t>-</t>
  </si>
  <si>
    <t>udziały lub akcje</t>
  </si>
  <si>
    <t>inne papiery wartościowe</t>
  </si>
  <si>
    <t>pożyczki udzielone</t>
  </si>
  <si>
    <t>inne długoterminowe aktywa finansowe</t>
  </si>
  <si>
    <t>w pozostałych jednostkach</t>
  </si>
  <si>
    <t>udziały i akcje</t>
  </si>
  <si>
    <t>Inne inwestycje długoterminowe</t>
  </si>
  <si>
    <t>V.</t>
  </si>
  <si>
    <t>Długoterminowe rozliczenia międzyokresowe</t>
  </si>
  <si>
    <t>Aktywa z tytułu odroczonego podatku dochodowego</t>
  </si>
  <si>
    <t>Inne rozliczenia międzyokresowe</t>
  </si>
  <si>
    <t>B.</t>
  </si>
  <si>
    <t>Aktywa obrotowe</t>
  </si>
  <si>
    <t>Zapasy</t>
  </si>
  <si>
    <t>Materiały</t>
  </si>
  <si>
    <t>Półprodukty i produkty w toku</t>
  </si>
  <si>
    <t>Produkty gotowe</t>
  </si>
  <si>
    <t>Towary</t>
  </si>
  <si>
    <t>5.</t>
  </si>
  <si>
    <t>Zaliczki na poczet dostaw</t>
  </si>
  <si>
    <t>Należności krótkoterminowe</t>
  </si>
  <si>
    <t>do 12 miesięcy</t>
  </si>
  <si>
    <t>powyżej 12 miesięcy</t>
  </si>
  <si>
    <t>wzajemne rozrachunki</t>
  </si>
  <si>
    <t>Inwestycje krótkoterminowe</t>
  </si>
  <si>
    <t>Krótkoterminowe aktywa finansowe</t>
  </si>
  <si>
    <t>inne krótkoterminowe aktywa finansowe</t>
  </si>
  <si>
    <t>środki pieniężne i inne aktywa pieniężne</t>
  </si>
  <si>
    <t>inne środki pieniężne</t>
  </si>
  <si>
    <t>inne aktywa pieniężne</t>
  </si>
  <si>
    <t>Inne inwestycje krótkoterminowe</t>
  </si>
  <si>
    <t>PASYWA</t>
  </si>
  <si>
    <t>w zł i gr</t>
  </si>
  <si>
    <t>Wyszczególnienie pasywów</t>
  </si>
  <si>
    <t>Stan pasywów na:</t>
  </si>
  <si>
    <t>Fundusz własny</t>
  </si>
  <si>
    <t>Fundusz statutowy</t>
  </si>
  <si>
    <t>VI.</t>
  </si>
  <si>
    <t>VII.</t>
  </si>
  <si>
    <t>Zobowiązania i rezerwy na zobowiązania</t>
  </si>
  <si>
    <t>Rezerwy na zobowiązania</t>
  </si>
  <si>
    <t>Rezerwy z tytułu odroczonego podatku dochodowego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</si>
  <si>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</si>
  <si>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</si>
  <si>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</si>
  <si>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</si>
  <si>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</si>
  <si>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</si>
  <si>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kredyty i pożyczki</t>
  </si>
  <si>
    <t>inne zobowiązania finansowe</t>
  </si>
  <si>
    <t>Zobowiązania krótkoterminowe</t>
  </si>
  <si>
    <t>Zobowiązania wobec jednostek powiązanych</t>
  </si>
  <si>
    <t>zobowiązania wekslowe</t>
  </si>
  <si>
    <t>g)</t>
  </si>
  <si>
    <t>h)</t>
  </si>
  <si>
    <t>i)</t>
  </si>
  <si>
    <t>j)</t>
  </si>
  <si>
    <t>Fundusze specjalne</t>
  </si>
  <si>
    <t>Rozliczenia międzyokresowe</t>
  </si>
  <si>
    <t>Ujemna wartość firmy</t>
  </si>
  <si>
    <t>Wyszczególnienie</t>
  </si>
  <si>
    <t>Kwoty za rok:</t>
  </si>
  <si>
    <t>poprzedni</t>
  </si>
  <si>
    <t>obrotowy</t>
  </si>
  <si>
    <t xml:space="preserve">A. </t>
  </si>
  <si>
    <t>Przychody netto ze sprzedaży produktów, usług, towarów i materiałów</t>
  </si>
  <si>
    <t>Przychody netto ze sprzedaży produktów</t>
  </si>
  <si>
    <t>Przychody ze sprzedaży usług</t>
  </si>
  <si>
    <t>Przychody netto ze sprzedaży towarów i materiałów</t>
  </si>
  <si>
    <t>Koszty sprzedanych produktów, usług, towarów i materiałów</t>
  </si>
  <si>
    <t>Koszt wykonania sprzedanych produktów</t>
  </si>
  <si>
    <t>Koszt wykonania sprzedanych usług</t>
  </si>
  <si>
    <t>Wartość sprzedanych towarów i materiałów</t>
  </si>
  <si>
    <t>1) amortyzacja</t>
  </si>
  <si>
    <t>L.</t>
  </si>
  <si>
    <t>Pozostałe przychody operacyjne</t>
  </si>
  <si>
    <t>Dotacje</t>
  </si>
  <si>
    <t>Ł.</t>
  </si>
  <si>
    <t>Pozostałe koszty operacyjne</t>
  </si>
  <si>
    <t>Aktualizacja watości aktywów nie finansowych</t>
  </si>
  <si>
    <t>Przychody finansowe</t>
  </si>
  <si>
    <t>Odsetki</t>
  </si>
  <si>
    <t>Inne</t>
  </si>
  <si>
    <t>Koszty finansowe</t>
  </si>
  <si>
    <t>P.</t>
  </si>
  <si>
    <t>Zaliczki na wartości niematerialne i prawne</t>
  </si>
  <si>
    <t>budynki, lokale, prawa do lokali i obiekty inżynierii lądowej</t>
  </si>
  <si>
    <t>Od jednostek powiązanych</t>
  </si>
  <si>
    <t xml:space="preserve">2. </t>
  </si>
  <si>
    <t>Od pozostałych jednostek, w których jednostka posiada zaangażowanie w kapitale</t>
  </si>
  <si>
    <t>Od pozostałych jednostek</t>
  </si>
  <si>
    <t>w jednostkach powiązanych</t>
  </si>
  <si>
    <t xml:space="preserve">b) </t>
  </si>
  <si>
    <t>w pozostałych jednostkach, w których jednostka posiada zaangażowanie w kapitale</t>
  </si>
  <si>
    <t>Należności od jednostek powiązanych</t>
  </si>
  <si>
    <t>z tytułu dostaw i usług, o okresie spłaty:</t>
  </si>
  <si>
    <t xml:space="preserve">inne </t>
  </si>
  <si>
    <t>Należności od pozostałych jednostek, w których jednostka posiada zaangażowanie w kapitale</t>
  </si>
  <si>
    <t>z tytułu dostaw i usług o okresie spłaty:</t>
  </si>
  <si>
    <t>z tytułu podatków, dotacji, ceł, ubezpieczeń społecznych i zdrowotnych oraz innych tytułów publiczno-prawnych</t>
  </si>
  <si>
    <t xml:space="preserve"> dochodzone na drodze sądowej</t>
  </si>
  <si>
    <t>w jednstkach powiązanych</t>
  </si>
  <si>
    <t>udzielone pożyczki</t>
  </si>
  <si>
    <t xml:space="preserve">środki pieniężne w kasie i na rachunkach </t>
  </si>
  <si>
    <t>Krótkoterminowe rozliczenia międzyokresowe</t>
  </si>
  <si>
    <t>C.</t>
  </si>
  <si>
    <t>Należne wpłaty na kapitał (fundusz) podstawowy</t>
  </si>
  <si>
    <t>D.</t>
  </si>
  <si>
    <t>Udziały (akcje własne)</t>
  </si>
  <si>
    <t>AKTYWA RAZEM</t>
  </si>
  <si>
    <t>Fundusz działalności gospodarczej, w tym:</t>
  </si>
  <si>
    <t>nadwyżka wartości sprzedaży (wartości emisyjnej) nad wartością nominalną udziałów (akcji)</t>
  </si>
  <si>
    <t>Fundusz z aktualizacji wyceny, w tym:</t>
  </si>
  <si>
    <t>z tytułu aktualizacji wartości godziwej</t>
  </si>
  <si>
    <t>Pozostałe fundusze rezerwowe, w tym:</t>
  </si>
  <si>
    <t>tworzone zgodnie z umową (statutem) spółki</t>
  </si>
  <si>
    <t>na udziały (akcje) własne</t>
  </si>
  <si>
    <t>Zysk (strata) z lat ubiegłych</t>
  </si>
  <si>
    <t xml:space="preserve">Zysk (strata) netto </t>
  </si>
  <si>
    <t>Odpisy z zysku netto w ciągu roku obrotowego (wielkość ujemna)</t>
  </si>
  <si>
    <t>Zobowiązania długoterminowe</t>
  </si>
  <si>
    <t>Wobec jednostek powiązanych</t>
  </si>
  <si>
    <t>Wobec pozostalych jednostek, w których jednostka posiada zaangażowanie w kapitale</t>
  </si>
  <si>
    <t>Wobec pozostałych jednostek</t>
  </si>
  <si>
    <t>z tytułu emisji dłużnych papierów wartościowych</t>
  </si>
  <si>
    <t>inne</t>
  </si>
  <si>
    <t>z tytułu dostaw i usług, o okresie wymagalności:</t>
  </si>
  <si>
    <t>Zobowiązania wobec pozostalych jednostek, w których jednostka posiada zaangażowanie w kapitale</t>
  </si>
  <si>
    <t>Zobowiązania  wobec pozostałych jednostek</t>
  </si>
  <si>
    <t xml:space="preserve"> z tytułu emisji dłużnych papierów wartościowych</t>
  </si>
  <si>
    <t xml:space="preserve"> z tytułu dostaw i usług w okresie wymagalności:</t>
  </si>
  <si>
    <t>zaliczki otrzymane na dostawy</t>
  </si>
  <si>
    <t xml:space="preserve"> z tytułu podatków, ceł, ubezpieczeń społecznych i zdrowotnych oraz innych tytułów publiczno-prawnych</t>
  </si>
  <si>
    <t xml:space="preserve"> z tytułu wynagrodzeń</t>
  </si>
  <si>
    <t>PASYWA RAZEM</t>
  </si>
  <si>
    <t xml:space="preserve">ZWIĄZEK HARCERSTWA POLSKIEGO </t>
  </si>
  <si>
    <t xml:space="preserve"> III. RACHUNEK ZYSKÓW i STRAT </t>
  </si>
  <si>
    <t>Przychody działalności statutowej  pożytku publicznego</t>
  </si>
  <si>
    <t>Składki  określone statutem</t>
  </si>
  <si>
    <t>Przychody działalności odpłatnej pożytku publicznego</t>
  </si>
  <si>
    <t>Przychody działalności nieodpłatnej pożytku publicznego</t>
  </si>
  <si>
    <t xml:space="preserve">Przychody z pozostałej działalności statutowej </t>
  </si>
  <si>
    <t xml:space="preserve"> B.</t>
  </si>
  <si>
    <t>Koszty realizacji zadań statutowych pożytku publicznego:</t>
  </si>
  <si>
    <t>Koszty działalności odpłatnej pożytku publicznego</t>
  </si>
  <si>
    <t>Koszty działalności nieodpłatnej pożytku publicznego</t>
  </si>
  <si>
    <t xml:space="preserve">Koszty z pozostalej działalności statutowej </t>
  </si>
  <si>
    <t>Wynik finansowy działalności pożytku publicznego (dodatni lub ujemny) (A-B)</t>
  </si>
  <si>
    <r>
      <t>●</t>
    </r>
    <r>
      <rPr>
        <sz val="11"/>
        <rFont val="Arial CE"/>
        <family val="0"/>
      </rPr>
      <t xml:space="preserve"> w tym od jednostek powiązanych</t>
    </r>
  </si>
  <si>
    <t>E.</t>
  </si>
  <si>
    <r>
      <t>●</t>
    </r>
    <r>
      <rPr>
        <sz val="11"/>
        <rFont val="Arial CE"/>
        <family val="0"/>
      </rPr>
      <t xml:space="preserve"> w tym jednostkom powiązanym</t>
    </r>
  </si>
  <si>
    <t>F.</t>
  </si>
  <si>
    <t>Zysk (strata) brutto na sprzedaży (D-E)</t>
  </si>
  <si>
    <t>G.</t>
  </si>
  <si>
    <t xml:space="preserve">Koszty ogólnego zarządu </t>
  </si>
  <si>
    <t>2) zużycie materiałów i energii</t>
  </si>
  <si>
    <t>3) usługi obce</t>
  </si>
  <si>
    <t>4) wynagrodzenia z umów o pracę</t>
  </si>
  <si>
    <t>5) wynagrodzenia z umów cywilnoprawnych</t>
  </si>
  <si>
    <t>6) ubezpieczenia społeczne i inne świadczenia</t>
  </si>
  <si>
    <t xml:space="preserve">7) koszty podróży </t>
  </si>
  <si>
    <t>8) koszty reprezentacji i reklamy</t>
  </si>
  <si>
    <t>9) podatki i opłaty</t>
  </si>
  <si>
    <t>10) pozostałe koszty</t>
  </si>
  <si>
    <t xml:space="preserve">H. </t>
  </si>
  <si>
    <t>Zysk (strata) na działalności statutowej pożytku publicznego i gospodarczej (C+F-G)</t>
  </si>
  <si>
    <t xml:space="preserve">I. </t>
  </si>
  <si>
    <t>Zysk z tytułu rozchodu niefinansowych aktywów trwałych</t>
  </si>
  <si>
    <t>Aktualizacja wartości aktywów niefinansowych</t>
  </si>
  <si>
    <t>Inne  przychody operacyjne</t>
  </si>
  <si>
    <t>J.</t>
  </si>
  <si>
    <t>Strata z tytułu rozchodu niefinansowych aktywów trwałych</t>
  </si>
  <si>
    <t>Inne koszty operacyjne</t>
  </si>
  <si>
    <t xml:space="preserve">K. </t>
  </si>
  <si>
    <t>Zysk (Strata) na działalności operacyjnej (H+I-J)</t>
  </si>
  <si>
    <t>Dywidendy i udziały w zyskach, w tym:</t>
  </si>
  <si>
    <t xml:space="preserve">a) </t>
  </si>
  <si>
    <t xml:space="preserve"> od jednostek powiązanych, w tym:</t>
  </si>
  <si>
    <t>w których jednostka posiada zaangażowanie w kapitale</t>
  </si>
  <si>
    <t xml:space="preserve"> od jednostek pozostałych, w tym:</t>
  </si>
  <si>
    <r>
      <t>●</t>
    </r>
    <r>
      <rPr>
        <sz val="11"/>
        <rFont val="Arial CE"/>
        <family val="0"/>
      </rPr>
      <t xml:space="preserve"> w tym w jednostkach powiązanych</t>
    </r>
  </si>
  <si>
    <t>Zysk z tytułu rozchodu aktywów finansowych</t>
  </si>
  <si>
    <t>Aktualizacja wartości aktywów finansowych</t>
  </si>
  <si>
    <r>
      <t>●</t>
    </r>
    <r>
      <rPr>
        <sz val="11"/>
        <rFont val="Arial CE"/>
        <family val="2"/>
      </rPr>
      <t xml:space="preserve"> w tym dla jednostek powiązanych</t>
    </r>
  </si>
  <si>
    <t>Strata z tytułu rozchodu aktywów finansowych</t>
  </si>
  <si>
    <r>
      <t>●</t>
    </r>
    <r>
      <rPr>
        <sz val="11"/>
        <rFont val="Arial CE"/>
        <family val="0"/>
      </rPr>
      <t xml:space="preserve"> w tym  w jednostkach powiązanych</t>
    </r>
  </si>
  <si>
    <t>M.</t>
  </si>
  <si>
    <t>Zysk (Strata) brutto (K+L-Ł)</t>
  </si>
  <si>
    <t>N.</t>
  </si>
  <si>
    <t xml:space="preserve">Podatek dochodowy </t>
  </si>
  <si>
    <t xml:space="preserve">O. </t>
  </si>
  <si>
    <t>Pozostałe obowiązkowe zmniejszenia zysku (zwiększenia straty)</t>
  </si>
  <si>
    <t>Zysk (Strata) netto (M-N-O)</t>
  </si>
  <si>
    <t xml:space="preserve">Warszawa, 16 czerwca 2020 r. </t>
  </si>
  <si>
    <t>BILANS ŁĄCZNY ZHP n/dz. 31.12.2018 r.</t>
  </si>
  <si>
    <t>01.01.2018 - 31.12.2018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</si>
</sst>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;\ \(#,##0.00\)"/>
  </numFmts>
  <fonts count="58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u val="single"/>
      <sz val="10"/>
      <name val="Arial CE"/>
      <family val="2"/>
    </font>
    <font>
      <b/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sz val="10"/>
      <name val="Arial"/>
      <family val="2"/>
    </font>
    <font>
      <b/>
      <i/>
      <sz val="10"/>
      <name val="Museo 500"/>
      <family val="3"/>
    </font>
    <font>
      <b/>
      <sz val="14"/>
      <name val="Museo 500"/>
      <family val="3"/>
    </font>
    <font>
      <b/>
      <sz val="16"/>
      <name val="Arial CE"/>
      <family val="0"/>
    </font>
    <font>
      <i/>
      <sz val="11"/>
      <name val="Arial"/>
      <family val="2"/>
    </font>
    <font>
      <sz val="11"/>
      <name val="Calibri"/>
      <family val="2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0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left" vertical="top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left" vertical="top"/>
      <protection/>
    </xf>
    <xf numFmtId="0" fontId="9" fillId="0" borderId="15" xfId="0" applyFont="1" applyBorder="1" applyAlignment="1" applyProtection="1">
      <alignment horizontal="left" vertical="top"/>
      <protection/>
    </xf>
    <xf numFmtId="0" fontId="0" fillId="0" borderId="16" xfId="0" applyFont="1" applyBorder="1" applyAlignment="1" applyProtection="1">
      <alignment horizontal="left" vertical="top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top"/>
      <protection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right" vertical="top"/>
    </xf>
    <xf numFmtId="0" fontId="0" fillId="0" borderId="1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 vertical="top"/>
    </xf>
    <xf numFmtId="0" fontId="7" fillId="0" borderId="20" xfId="0" applyFont="1" applyBorder="1" applyAlignment="1" applyProtection="1">
      <alignment horizontal="center" vertical="top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left" vertical="top"/>
      <protection/>
    </xf>
    <xf numFmtId="0" fontId="8" fillId="0" borderId="22" xfId="0" applyFont="1" applyBorder="1" applyAlignment="1" applyProtection="1">
      <alignment horizontal="left" vertical="top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top" wrapText="1"/>
      <protection/>
    </xf>
    <xf numFmtId="0" fontId="0" fillId="0" borderId="25" xfId="0" applyFont="1" applyBorder="1" applyAlignment="1" applyProtection="1">
      <alignment horizontal="left" vertical="top" wrapText="1"/>
      <protection/>
    </xf>
    <xf numFmtId="0" fontId="9" fillId="0" borderId="26" xfId="0" applyFont="1" applyBorder="1" applyAlignment="1" applyProtection="1">
      <alignment horizontal="left" vertical="top" wrapText="1"/>
      <protection/>
    </xf>
    <xf numFmtId="0" fontId="9" fillId="0" borderId="20" xfId="0" applyFont="1" applyBorder="1" applyAlignment="1" applyProtection="1">
      <alignment horizontal="left" vertical="top" wrapText="1"/>
      <protection/>
    </xf>
    <xf numFmtId="0" fontId="8" fillId="0" borderId="22" xfId="0" applyFont="1" applyBorder="1" applyAlignment="1" applyProtection="1">
      <alignment horizontal="left" vertical="top" wrapText="1"/>
      <protection/>
    </xf>
    <xf numFmtId="0" fontId="0" fillId="0" borderId="25" xfId="0" applyFont="1" applyBorder="1" applyAlignment="1" applyProtection="1">
      <alignment horizontal="left" vertical="top"/>
      <protection/>
    </xf>
    <xf numFmtId="0" fontId="0" fillId="0" borderId="24" xfId="0" applyFont="1" applyBorder="1" applyAlignment="1" applyProtection="1">
      <alignment horizontal="left" vertical="top"/>
      <protection/>
    </xf>
    <xf numFmtId="0" fontId="9" fillId="0" borderId="26" xfId="0" applyFont="1" applyBorder="1" applyAlignment="1" applyProtection="1">
      <alignment horizontal="left" vertical="top"/>
      <protection/>
    </xf>
    <xf numFmtId="0" fontId="9" fillId="0" borderId="27" xfId="0" applyFont="1" applyBorder="1" applyAlignment="1" applyProtection="1">
      <alignment horizontal="left" vertical="top"/>
      <protection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172" fontId="3" fillId="0" borderId="0" xfId="0" applyNumberFormat="1" applyFont="1" applyAlignment="1">
      <alignment horizontal="right" vertical="top"/>
    </xf>
    <xf numFmtId="172" fontId="3" fillId="0" borderId="0" xfId="0" applyNumberFormat="1" applyFont="1" applyAlignment="1">
      <alignment vertical="top"/>
    </xf>
    <xf numFmtId="0" fontId="11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172" fontId="0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8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top"/>
    </xf>
    <xf numFmtId="0" fontId="8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/>
    </xf>
    <xf numFmtId="0" fontId="8" fillId="0" borderId="2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 wrapText="1"/>
    </xf>
    <xf numFmtId="172" fontId="3" fillId="0" borderId="0" xfId="0" applyNumberFormat="1" applyFont="1" applyAlignment="1">
      <alignment horizontal="left" vertical="top"/>
    </xf>
    <xf numFmtId="0" fontId="15" fillId="0" borderId="20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/>
    </xf>
    <xf numFmtId="172" fontId="0" fillId="0" borderId="10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4" fillId="0" borderId="0" xfId="0" applyFont="1" applyBorder="1" applyAlignment="1">
      <alignment vertical="top"/>
    </xf>
    <xf numFmtId="0" fontId="19" fillId="0" borderId="3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4" fillId="0" borderId="35" xfId="0" applyFont="1" applyBorder="1" applyAlignment="1">
      <alignment horizontal="right" vertical="top"/>
    </xf>
    <xf numFmtId="0" fontId="4" fillId="0" borderId="36" xfId="0" applyFont="1" applyBorder="1" applyAlignment="1">
      <alignment horizontal="left" vertical="top"/>
    </xf>
    <xf numFmtId="172" fontId="3" fillId="0" borderId="36" xfId="0" applyNumberFormat="1" applyFont="1" applyBorder="1" applyAlignment="1">
      <alignment horizontal="right" vertical="top"/>
    </xf>
    <xf numFmtId="172" fontId="3" fillId="0" borderId="37" xfId="0" applyNumberFormat="1" applyFont="1" applyBorder="1" applyAlignment="1">
      <alignment horizontal="right" vertical="top"/>
    </xf>
    <xf numFmtId="0" fontId="2" fillId="0" borderId="33" xfId="0" applyFont="1" applyBorder="1" applyAlignment="1" applyProtection="1">
      <alignment horizontal="left" vertical="top"/>
      <protection/>
    </xf>
    <xf numFmtId="0" fontId="4" fillId="0" borderId="19" xfId="0" applyFont="1" applyBorder="1" applyAlignment="1" applyProtection="1">
      <alignment horizontal="left" vertical="top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top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left" vertical="center"/>
      <protection/>
    </xf>
    <xf numFmtId="172" fontId="8" fillId="0" borderId="4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>
      <alignment horizontal="left" vertical="center"/>
    </xf>
    <xf numFmtId="0" fontId="8" fillId="0" borderId="43" xfId="0" applyFont="1" applyBorder="1" applyAlignment="1" applyProtection="1">
      <alignment horizontal="center" vertical="center"/>
      <protection/>
    </xf>
    <xf numFmtId="172" fontId="3" fillId="0" borderId="44" xfId="0" applyNumberFormat="1" applyFont="1" applyBorder="1" applyAlignment="1" applyProtection="1">
      <alignment horizontal="right" vertical="top"/>
      <protection/>
    </xf>
    <xf numFmtId="0" fontId="10" fillId="0" borderId="0" xfId="0" applyFont="1" applyBorder="1" applyAlignment="1">
      <alignment horizontal="right" vertical="top"/>
    </xf>
    <xf numFmtId="0" fontId="0" fillId="0" borderId="45" xfId="0" applyFont="1" applyBorder="1" applyAlignment="1" applyProtection="1">
      <alignment horizontal="center" vertical="center"/>
      <protection/>
    </xf>
    <xf numFmtId="172" fontId="0" fillId="0" borderId="46" xfId="0" applyNumberFormat="1" applyFont="1" applyBorder="1" applyAlignment="1" applyProtection="1">
      <alignment horizontal="right" vertical="top"/>
      <protection locked="0"/>
    </xf>
    <xf numFmtId="0" fontId="0" fillId="0" borderId="47" xfId="0" applyFont="1" applyBorder="1" applyAlignment="1" applyProtection="1">
      <alignment horizontal="center" vertical="center"/>
      <protection/>
    </xf>
    <xf numFmtId="172" fontId="0" fillId="0" borderId="48" xfId="0" applyNumberFormat="1" applyFont="1" applyBorder="1" applyAlignment="1" applyProtection="1">
      <alignment horizontal="right" vertical="top"/>
      <protection locked="0"/>
    </xf>
    <xf numFmtId="0" fontId="0" fillId="0" borderId="49" xfId="0" applyFont="1" applyBorder="1" applyAlignment="1" applyProtection="1">
      <alignment horizontal="center" vertical="center"/>
      <protection/>
    </xf>
    <xf numFmtId="172" fontId="0" fillId="0" borderId="50" xfId="0" applyNumberFormat="1" applyFont="1" applyBorder="1" applyAlignment="1" applyProtection="1">
      <alignment horizontal="right" vertical="top"/>
      <protection locked="0"/>
    </xf>
    <xf numFmtId="0" fontId="8" fillId="0" borderId="51" xfId="0" applyFont="1" applyBorder="1" applyAlignment="1" applyProtection="1">
      <alignment horizontal="center" vertical="center"/>
      <protection/>
    </xf>
    <xf numFmtId="172" fontId="3" fillId="0" borderId="52" xfId="0" applyNumberFormat="1" applyFont="1" applyBorder="1" applyAlignment="1" applyProtection="1">
      <alignment horizontal="right" vertical="top"/>
      <protection/>
    </xf>
    <xf numFmtId="172" fontId="0" fillId="0" borderId="46" xfId="0" applyNumberFormat="1" applyFont="1" applyBorder="1" applyAlignment="1" applyProtection="1">
      <alignment horizontal="right" vertical="top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>
      <alignment horizontal="right" vertical="top"/>
    </xf>
    <xf numFmtId="0" fontId="9" fillId="0" borderId="11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172" fontId="0" fillId="0" borderId="48" xfId="0" applyNumberFormat="1" applyFont="1" applyBorder="1" applyAlignment="1" applyProtection="1">
      <alignment horizontal="right" vertical="center"/>
      <protection locked="0"/>
    </xf>
    <xf numFmtId="0" fontId="0" fillId="0" borderId="53" xfId="0" applyFont="1" applyBorder="1" applyAlignment="1" applyProtection="1">
      <alignment horizontal="center" vertical="center"/>
      <protection/>
    </xf>
    <xf numFmtId="172" fontId="0" fillId="0" borderId="48" xfId="0" applyNumberFormat="1" applyFont="1" applyBorder="1" applyAlignment="1" applyProtection="1">
      <alignment horizontal="right" vertical="top"/>
      <protection/>
    </xf>
    <xf numFmtId="0" fontId="9" fillId="0" borderId="25" xfId="0" applyFont="1" applyBorder="1" applyAlignment="1" applyProtection="1">
      <alignment horizontal="left" vertical="top"/>
      <protection/>
    </xf>
    <xf numFmtId="0" fontId="0" fillId="0" borderId="47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quotePrefix="1">
      <alignment horizontal="right" vertical="top"/>
    </xf>
    <xf numFmtId="0" fontId="8" fillId="0" borderId="51" xfId="0" applyFont="1" applyBorder="1" applyAlignment="1" applyProtection="1">
      <alignment horizontal="center" vertical="top"/>
      <protection/>
    </xf>
    <xf numFmtId="0" fontId="0" fillId="0" borderId="45" xfId="0" applyFont="1" applyBorder="1" applyAlignment="1" applyProtection="1">
      <alignment horizontal="center" vertical="top"/>
      <protection/>
    </xf>
    <xf numFmtId="0" fontId="0" fillId="0" borderId="54" xfId="0" applyFont="1" applyBorder="1" applyAlignment="1" applyProtection="1">
      <alignment horizontal="center" vertical="top"/>
      <protection/>
    </xf>
    <xf numFmtId="0" fontId="8" fillId="0" borderId="43" xfId="0" applyFont="1" applyBorder="1" applyAlignment="1" applyProtection="1">
      <alignment horizontal="center" vertical="top"/>
      <protection/>
    </xf>
    <xf numFmtId="172" fontId="3" fillId="0" borderId="0" xfId="0" applyNumberFormat="1" applyFont="1" applyBorder="1" applyAlignment="1" applyProtection="1">
      <alignment horizontal="right" vertical="top"/>
      <protection/>
    </xf>
    <xf numFmtId="0" fontId="0" fillId="0" borderId="47" xfId="0" applyFont="1" applyBorder="1" applyAlignment="1" applyProtection="1">
      <alignment horizontal="center" vertical="top"/>
      <protection/>
    </xf>
    <xf numFmtId="0" fontId="0" fillId="0" borderId="49" xfId="0" applyFont="1" applyBorder="1" applyAlignment="1" applyProtection="1">
      <alignment horizontal="center" vertical="top"/>
      <protection/>
    </xf>
    <xf numFmtId="0" fontId="9" fillId="0" borderId="55" xfId="0" applyFont="1" applyBorder="1" applyAlignment="1" applyProtection="1">
      <alignment horizontal="center" vertical="top"/>
      <protection/>
    </xf>
    <xf numFmtId="172" fontId="0" fillId="0" borderId="56" xfId="0" applyNumberFormat="1" applyFont="1" applyBorder="1" applyAlignment="1" applyProtection="1">
      <alignment horizontal="right" vertical="top"/>
      <protection/>
    </xf>
    <xf numFmtId="0" fontId="0" fillId="0" borderId="39" xfId="0" applyFont="1" applyBorder="1" applyAlignment="1" applyProtection="1" quotePrefix="1">
      <alignment horizontal="center" vertical="top"/>
      <protection/>
    </xf>
    <xf numFmtId="0" fontId="9" fillId="0" borderId="39" xfId="0" applyFont="1" applyBorder="1" applyAlignment="1" applyProtection="1">
      <alignment horizontal="center" vertical="top"/>
      <protection/>
    </xf>
    <xf numFmtId="0" fontId="9" fillId="0" borderId="47" xfId="0" applyFont="1" applyBorder="1" applyAlignment="1" applyProtection="1">
      <alignment horizontal="center" vertical="top"/>
      <protection/>
    </xf>
    <xf numFmtId="0" fontId="0" fillId="0" borderId="47" xfId="0" applyFont="1" applyBorder="1" applyAlignment="1" applyProtection="1" quotePrefix="1">
      <alignment horizontal="center" vertical="top"/>
      <protection/>
    </xf>
    <xf numFmtId="0" fontId="9" fillId="0" borderId="11" xfId="0" applyFont="1" applyBorder="1" applyAlignment="1" applyProtection="1">
      <alignment vertical="top"/>
      <protection/>
    </xf>
    <xf numFmtId="0" fontId="9" fillId="0" borderId="49" xfId="0" applyFont="1" applyBorder="1" applyAlignment="1" applyProtection="1">
      <alignment horizontal="center" vertical="top"/>
      <protection/>
    </xf>
    <xf numFmtId="0" fontId="9" fillId="0" borderId="12" xfId="0" applyFont="1" applyFill="1" applyBorder="1" applyAlignment="1" applyProtection="1">
      <alignment horizontal="left" vertical="top"/>
      <protection/>
    </xf>
    <xf numFmtId="0" fontId="0" fillId="0" borderId="57" xfId="0" applyFont="1" applyBorder="1" applyAlignment="1" applyProtection="1">
      <alignment horizontal="left" vertical="top"/>
      <protection/>
    </xf>
    <xf numFmtId="172" fontId="0" fillId="0" borderId="56" xfId="0" applyNumberFormat="1" applyFont="1" applyBorder="1" applyAlignment="1" applyProtection="1">
      <alignment horizontal="right" vertical="center"/>
      <protection locked="0"/>
    </xf>
    <xf numFmtId="172" fontId="0" fillId="0" borderId="52" xfId="0" applyNumberFormat="1" applyFont="1" applyBorder="1" applyAlignment="1" applyProtection="1">
      <alignment horizontal="right" vertical="center"/>
      <protection locked="0"/>
    </xf>
    <xf numFmtId="0" fontId="8" fillId="0" borderId="58" xfId="0" applyFont="1" applyBorder="1" applyAlignment="1" applyProtection="1">
      <alignment horizontal="center" vertical="top"/>
      <protection/>
    </xf>
    <xf numFmtId="0" fontId="8" fillId="0" borderId="59" xfId="0" applyFont="1" applyBorder="1" applyAlignment="1" applyProtection="1">
      <alignment horizontal="left" vertical="top"/>
      <protection/>
    </xf>
    <xf numFmtId="172" fontId="0" fillId="0" borderId="60" xfId="0" applyNumberFormat="1" applyFont="1" applyBorder="1" applyAlignment="1" applyProtection="1">
      <alignment horizontal="right" vertical="center"/>
      <protection locked="0"/>
    </xf>
    <xf numFmtId="0" fontId="8" fillId="0" borderId="41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172" fontId="0" fillId="0" borderId="0" xfId="0" applyNumberFormat="1" applyFont="1" applyBorder="1" applyAlignment="1" applyProtection="1">
      <alignment horizontal="right" vertical="top"/>
      <protection/>
    </xf>
    <xf numFmtId="172" fontId="0" fillId="0" borderId="32" xfId="0" applyNumberFormat="1" applyFont="1" applyBorder="1" applyAlignment="1" applyProtection="1">
      <alignment horizontal="right" vertical="top"/>
      <protection/>
    </xf>
    <xf numFmtId="0" fontId="2" fillId="0" borderId="31" xfId="0" applyFont="1" applyBorder="1" applyAlignment="1" applyProtection="1">
      <alignment horizontal="left" vertical="top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top"/>
      <protection/>
    </xf>
    <xf numFmtId="0" fontId="8" fillId="0" borderId="61" xfId="0" applyFont="1" applyBorder="1" applyAlignment="1" applyProtection="1">
      <alignment horizontal="center" vertical="top"/>
      <protection/>
    </xf>
    <xf numFmtId="0" fontId="0" fillId="0" borderId="47" xfId="0" applyFont="1" applyBorder="1" applyAlignment="1" applyProtection="1" quotePrefix="1">
      <alignment horizontal="center" vertical="center"/>
      <protection/>
    </xf>
    <xf numFmtId="0" fontId="8" fillId="0" borderId="62" xfId="0" applyFont="1" applyBorder="1" applyAlignment="1" applyProtection="1">
      <alignment horizontal="center" vertical="top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172" fontId="8" fillId="0" borderId="63" xfId="0" applyNumberFormat="1" applyFont="1" applyBorder="1" applyAlignment="1" applyProtection="1">
      <alignment horizontal="right" vertical="center"/>
      <protection/>
    </xf>
    <xf numFmtId="172" fontId="3" fillId="0" borderId="64" xfId="0" applyNumberFormat="1" applyFont="1" applyBorder="1" applyAlignment="1" applyProtection="1">
      <alignment horizontal="right" vertical="top"/>
      <protection/>
    </xf>
    <xf numFmtId="0" fontId="0" fillId="0" borderId="65" xfId="0" applyFont="1" applyBorder="1" applyAlignment="1" applyProtection="1">
      <alignment horizontal="center" vertical="top"/>
      <protection/>
    </xf>
    <xf numFmtId="172" fontId="0" fillId="0" borderId="46" xfId="0" applyNumberFormat="1" applyFont="1" applyBorder="1" applyAlignment="1" applyProtection="1">
      <alignment horizontal="right" vertical="center"/>
      <protection locked="0"/>
    </xf>
    <xf numFmtId="172" fontId="0" fillId="0" borderId="66" xfId="0" applyNumberFormat="1" applyFont="1" applyBorder="1" applyAlignment="1" applyProtection="1">
      <alignment horizontal="right" vertical="center"/>
      <protection locked="0"/>
    </xf>
    <xf numFmtId="0" fontId="0" fillId="0" borderId="67" xfId="0" applyFont="1" applyBorder="1" applyAlignment="1" applyProtection="1">
      <alignment horizontal="center" vertical="top"/>
      <protection/>
    </xf>
    <xf numFmtId="0" fontId="0" fillId="0" borderId="31" xfId="0" applyFont="1" applyBorder="1" applyAlignment="1" applyProtection="1" quotePrefix="1">
      <alignment horizontal="center" vertical="top"/>
      <protection/>
    </xf>
    <xf numFmtId="0" fontId="9" fillId="0" borderId="25" xfId="0" applyFont="1" applyBorder="1" applyAlignment="1" applyProtection="1">
      <alignment horizontal="left" vertical="top" wrapText="1"/>
      <protection/>
    </xf>
    <xf numFmtId="0" fontId="9" fillId="0" borderId="57" xfId="0" applyFont="1" applyBorder="1" applyAlignment="1" applyProtection="1">
      <alignment horizontal="left" vertical="top" wrapText="1"/>
      <protection/>
    </xf>
    <xf numFmtId="0" fontId="0" fillId="0" borderId="66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left" vertical="top" wrapText="1"/>
      <protection/>
    </xf>
    <xf numFmtId="0" fontId="9" fillId="0" borderId="69" xfId="0" applyFont="1" applyBorder="1" applyAlignment="1" applyProtection="1">
      <alignment horizontal="center" vertical="top"/>
      <protection/>
    </xf>
    <xf numFmtId="0" fontId="9" fillId="0" borderId="31" xfId="0" applyFont="1" applyBorder="1" applyAlignment="1" applyProtection="1">
      <alignment horizontal="center" vertical="top"/>
      <protection/>
    </xf>
    <xf numFmtId="172" fontId="0" fillId="0" borderId="40" xfId="0" applyNumberFormat="1" applyFont="1" applyBorder="1" applyAlignment="1" applyProtection="1">
      <alignment horizontal="right" vertical="top"/>
      <protection/>
    </xf>
    <xf numFmtId="0" fontId="9" fillId="0" borderId="67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2" fontId="0" fillId="0" borderId="40" xfId="0" applyNumberFormat="1" applyFont="1" applyBorder="1" applyAlignment="1" applyProtection="1">
      <alignment horizontal="right" vertical="top"/>
      <protection locked="0"/>
    </xf>
    <xf numFmtId="172" fontId="0" fillId="0" borderId="70" xfId="0" applyNumberFormat="1" applyFont="1" applyBorder="1" applyAlignment="1" applyProtection="1">
      <alignment horizontal="right" vertical="top"/>
      <protection/>
    </xf>
    <xf numFmtId="0" fontId="9" fillId="0" borderId="67" xfId="0" applyFont="1" applyBorder="1" applyAlignment="1" applyProtection="1">
      <alignment horizontal="center" vertical="top"/>
      <protection/>
    </xf>
    <xf numFmtId="0" fontId="0" fillId="0" borderId="67" xfId="0" applyFont="1" applyBorder="1" applyAlignment="1" applyProtection="1" quotePrefix="1">
      <alignment horizontal="center" vertical="top"/>
      <protection/>
    </xf>
    <xf numFmtId="0" fontId="9" fillId="0" borderId="25" xfId="0" applyFont="1" applyFill="1" applyBorder="1" applyAlignment="1" applyProtection="1">
      <alignment horizontal="left" vertical="top"/>
      <protection/>
    </xf>
    <xf numFmtId="172" fontId="3" fillId="0" borderId="71" xfId="0" applyNumberFormat="1" applyFont="1" applyBorder="1" applyAlignment="1" applyProtection="1">
      <alignment horizontal="right" vertical="top"/>
      <protection/>
    </xf>
    <xf numFmtId="0" fontId="4" fillId="0" borderId="72" xfId="0" applyFont="1" applyBorder="1" applyAlignment="1" applyProtection="1">
      <alignment horizontal="right" vertical="center"/>
      <protection/>
    </xf>
    <xf numFmtId="0" fontId="2" fillId="0" borderId="73" xfId="0" applyFont="1" applyBorder="1" applyAlignment="1" applyProtection="1">
      <alignment horizontal="center" vertical="center"/>
      <protection/>
    </xf>
    <xf numFmtId="172" fontId="2" fillId="0" borderId="74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20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21" fillId="0" borderId="0" xfId="0" applyFont="1" applyAlignment="1">
      <alignment vertical="top"/>
    </xf>
    <xf numFmtId="0" fontId="10" fillId="0" borderId="31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172" fontId="5" fillId="0" borderId="32" xfId="0" applyNumberFormat="1" applyFont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" fontId="7" fillId="0" borderId="75" xfId="0" applyNumberFormat="1" applyFont="1" applyBorder="1" applyAlignment="1">
      <alignment horizontal="center" vertical="center"/>
    </xf>
    <xf numFmtId="1" fontId="7" fillId="0" borderId="76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8" fillId="0" borderId="43" xfId="0" applyFont="1" applyBorder="1" applyAlignment="1">
      <alignment horizontal="right" vertical="center"/>
    </xf>
    <xf numFmtId="172" fontId="8" fillId="0" borderId="44" xfId="0" applyNumberFormat="1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172" fontId="3" fillId="0" borderId="46" xfId="0" applyNumberFormat="1" applyFont="1" applyBorder="1" applyAlignment="1" applyProtection="1">
      <alignment horizontal="right" vertical="center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8" fillId="0" borderId="43" xfId="0" applyFont="1" applyBorder="1" applyAlignment="1">
      <alignment horizontal="center" vertical="center"/>
    </xf>
    <xf numFmtId="172" fontId="8" fillId="0" borderId="44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172" fontId="3" fillId="0" borderId="78" xfId="0" applyNumberFormat="1" applyFont="1" applyBorder="1" applyAlignment="1" applyProtection="1">
      <alignment horizontal="right" vertical="center"/>
      <protection locked="0"/>
    </xf>
    <xf numFmtId="0" fontId="3" fillId="0" borderId="47" xfId="0" applyFont="1" applyBorder="1" applyAlignment="1">
      <alignment horizontal="center" vertical="center"/>
    </xf>
    <xf numFmtId="172" fontId="3" fillId="0" borderId="79" xfId="0" applyNumberFormat="1" applyFont="1" applyBorder="1" applyAlignment="1" applyProtection="1">
      <alignment horizontal="right" vertical="center"/>
      <protection locked="0"/>
    </xf>
    <xf numFmtId="172" fontId="3" fillId="0" borderId="80" xfId="0" applyNumberFormat="1" applyFont="1" applyBorder="1" applyAlignment="1" applyProtection="1">
      <alignment horizontal="right" vertical="center"/>
      <protection locked="0"/>
    </xf>
    <xf numFmtId="0" fontId="8" fillId="0" borderId="81" xfId="0" applyFont="1" applyBorder="1" applyAlignment="1">
      <alignment horizontal="center" vertical="center"/>
    </xf>
    <xf numFmtId="172" fontId="8" fillId="0" borderId="42" xfId="0" applyNumberFormat="1" applyFont="1" applyBorder="1" applyAlignment="1">
      <alignment horizontal="right" vertical="center"/>
    </xf>
    <xf numFmtId="0" fontId="8" fillId="0" borderId="43" xfId="0" applyFont="1" applyBorder="1" applyAlignment="1">
      <alignment horizontal="center" vertical="center"/>
    </xf>
    <xf numFmtId="172" fontId="8" fillId="0" borderId="21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172" fontId="3" fillId="0" borderId="52" xfId="0" applyNumberFormat="1" applyFont="1" applyBorder="1" applyAlignment="1" applyProtection="1">
      <alignment horizontal="right" vertical="center"/>
      <protection locked="0"/>
    </xf>
    <xf numFmtId="172" fontId="3" fillId="0" borderId="60" xfId="0" applyNumberFormat="1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/>
    </xf>
    <xf numFmtId="0" fontId="8" fillId="0" borderId="51" xfId="0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right" vertical="center"/>
    </xf>
    <xf numFmtId="0" fontId="8" fillId="0" borderId="8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83" xfId="0" applyFont="1" applyBorder="1" applyAlignment="1">
      <alignment horizontal="left" vertical="center"/>
    </xf>
    <xf numFmtId="0" fontId="3" fillId="0" borderId="45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8" fillId="0" borderId="81" xfId="0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0" fontId="8" fillId="0" borderId="77" xfId="0" applyFont="1" applyBorder="1" applyAlignment="1">
      <alignment horizontal="center" vertical="center"/>
    </xf>
    <xf numFmtId="0" fontId="8" fillId="0" borderId="84" xfId="0" applyFont="1" applyFill="1" applyBorder="1" applyAlignment="1">
      <alignment horizontal="left" vertical="center"/>
    </xf>
    <xf numFmtId="172" fontId="3" fillId="0" borderId="85" xfId="0" applyNumberFormat="1" applyFont="1" applyBorder="1" applyAlignment="1">
      <alignment horizontal="right" vertical="center"/>
    </xf>
    <xf numFmtId="0" fontId="15" fillId="0" borderId="25" xfId="0" applyFont="1" applyBorder="1" applyAlignment="1">
      <alignment horizontal="left" vertical="center"/>
    </xf>
    <xf numFmtId="0" fontId="8" fillId="0" borderId="51" xfId="0" applyFont="1" applyFill="1" applyBorder="1" applyAlignment="1">
      <alignment horizontal="center" vertical="center"/>
    </xf>
    <xf numFmtId="172" fontId="3" fillId="0" borderId="52" xfId="0" applyNumberFormat="1" applyFont="1" applyBorder="1" applyAlignment="1">
      <alignment horizontal="right" vertical="center"/>
    </xf>
    <xf numFmtId="0" fontId="3" fillId="0" borderId="82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15" fillId="0" borderId="6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wrapText="1"/>
    </xf>
    <xf numFmtId="172" fontId="3" fillId="0" borderId="42" xfId="0" applyNumberFormat="1" applyFont="1" applyBorder="1" applyAlignment="1" applyProtection="1">
      <alignment horizontal="right" vertical="center"/>
      <protection locked="0"/>
    </xf>
    <xf numFmtId="0" fontId="8" fillId="0" borderId="81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right" vertical="top"/>
    </xf>
    <xf numFmtId="0" fontId="10" fillId="0" borderId="36" xfId="0" applyFont="1" applyBorder="1" applyAlignment="1">
      <alignment horizontal="left" vertical="top"/>
    </xf>
    <xf numFmtId="172" fontId="0" fillId="0" borderId="3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4" fontId="15" fillId="33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right" vertical="top"/>
    </xf>
    <xf numFmtId="0" fontId="15" fillId="33" borderId="0" xfId="0" applyFont="1" applyFill="1" applyAlignment="1">
      <alignment horizontal="left" vertical="center"/>
    </xf>
    <xf numFmtId="172" fontId="0" fillId="0" borderId="48" xfId="0" applyNumberFormat="1" applyFont="1" applyFill="1" applyBorder="1" applyAlignment="1" applyProtection="1">
      <alignment horizontal="right" vertical="center"/>
      <protection locked="0"/>
    </xf>
    <xf numFmtId="172" fontId="8" fillId="0" borderId="44" xfId="0" applyNumberFormat="1" applyFont="1" applyFill="1" applyBorder="1" applyAlignment="1">
      <alignment horizontal="right" vertical="center"/>
    </xf>
    <xf numFmtId="172" fontId="3" fillId="0" borderId="46" xfId="0" applyNumberFormat="1" applyFont="1" applyFill="1" applyBorder="1" applyAlignment="1" applyProtection="1">
      <alignment horizontal="right" vertical="center"/>
      <protection locked="0"/>
    </xf>
    <xf numFmtId="172" fontId="3" fillId="0" borderId="48" xfId="0" applyNumberFormat="1" applyFont="1" applyFill="1" applyBorder="1" applyAlignment="1" applyProtection="1">
      <alignment horizontal="right" vertical="center"/>
      <protection locked="0"/>
    </xf>
    <xf numFmtId="172" fontId="3" fillId="0" borderId="86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0" fillId="0" borderId="87" xfId="0" applyFont="1" applyBorder="1" applyAlignment="1" applyProtection="1">
      <alignment horizontal="center" vertical="center"/>
      <protection/>
    </xf>
    <xf numFmtId="0" fontId="0" fillId="0" borderId="75" xfId="0" applyFont="1" applyBorder="1" applyAlignment="1" applyProtection="1">
      <alignment horizontal="center" vertical="center"/>
      <protection/>
    </xf>
    <xf numFmtId="0" fontId="0" fillId="0" borderId="88" xfId="0" applyFont="1" applyBorder="1" applyAlignment="1" applyProtection="1">
      <alignment horizontal="center" vertical="center"/>
      <protection/>
    </xf>
    <xf numFmtId="0" fontId="0" fillId="0" borderId="89" xfId="0" applyFont="1" applyBorder="1" applyAlignment="1" applyProtection="1">
      <alignment horizontal="center" vertical="center"/>
      <protection/>
    </xf>
    <xf numFmtId="0" fontId="0" fillId="0" borderId="90" xfId="0" applyFont="1" applyBorder="1" applyAlignment="1" applyProtection="1">
      <alignment horizontal="center" vertical="center"/>
      <protection/>
    </xf>
    <xf numFmtId="0" fontId="0" fillId="0" borderId="6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top"/>
    </xf>
    <xf numFmtId="0" fontId="1" fillId="0" borderId="92" xfId="0" applyFont="1" applyBorder="1" applyAlignment="1">
      <alignment horizontal="center" vertical="top"/>
    </xf>
    <xf numFmtId="0" fontId="1" fillId="0" borderId="93" xfId="0" applyFont="1" applyBorder="1" applyAlignment="1">
      <alignment horizontal="center" vertical="top"/>
    </xf>
    <xf numFmtId="0" fontId="19" fillId="0" borderId="3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0" fillId="0" borderId="43" xfId="0" applyFont="1" applyBorder="1" applyAlignment="1">
      <alignment horizontal="right" vertical="center"/>
    </xf>
    <xf numFmtId="0" fontId="10" fillId="0" borderId="94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172" fontId="0" fillId="0" borderId="44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1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3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4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5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6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7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8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9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0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11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2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13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4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15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6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17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8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19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0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21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2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23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4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25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6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27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8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29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30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31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32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33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34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35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36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37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38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39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40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41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42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43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44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45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46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47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48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49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50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51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52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53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54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55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56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57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58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59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60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61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62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63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64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65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66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67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68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69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70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71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72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73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74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75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76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77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78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79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80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81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82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83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84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85" name="Rectangle 97"/>
        <xdr:cNvSpPr>
          <a:spLocks/>
        </xdr:cNvSpPr>
      </xdr:nvSpPr>
      <xdr:spPr>
        <a:xfrm>
          <a:off x="0" y="0"/>
          <a:ext cx="65151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86" name="Rectangle 9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87" name="Rectangle 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88" name="Rectangle 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89" name="Rectangle 2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90" name="Rectangle 3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91" name="Rectangle 4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92" name="Rectangle 5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93" name="Rectangle 6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94" name="Rectangle 7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95" name="Rectangle 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96" name="Rectangle 9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97" name="Rectangle 10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98" name="Rectangle 1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99" name="Rectangle 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00" name="Rectangle 14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01" name="Rectangle 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02" name="Rectangle 2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03" name="Rectangle 3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04" name="Rectangle 4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05" name="Rectangle 5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06" name="Rectangle 24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07" name="Rectangle 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08" name="Rectangle 2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09" name="Rectangle 3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10" name="Rectangle 4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11" name="Rectangle 5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12" name="Rectangle 6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13" name="Rectangle 7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14" name="Rectangle 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15" name="Rectangle 9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16" name="Rectangle 10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17" name="Rectangle 1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18" name="Rectangle 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19" name="Rectangle 254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20" name="Rectangle 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21" name="Rectangle 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22" name="Rectangle 2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23" name="Rectangle 3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24" name="Rectangle 4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25" name="Rectangle 5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26" name="Rectangle 24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27" name="Rectangle 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28" name="Rectangle 2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29" name="Rectangle 3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30" name="Rectangle 4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31" name="Rectangle 5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32" name="Rectangle 6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33" name="Rectangle 7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34" name="Rectangle 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35" name="Rectangle 9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36" name="Rectangle 10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37" name="Rectangle 1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38" name="Rectangle 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39" name="Rectangle 254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40" name="Rectangle 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41" name="Rectangle 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42" name="Rectangle 2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43" name="Rectangle 3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44" name="Rectangle 4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45" name="Rectangle 5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46" name="Rectangle 6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47" name="Rectangle 7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48" name="Rectangle 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49" name="Rectangle 9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50" name="Rectangle 10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51" name="Rectangle 1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52" name="Rectangle 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53" name="Rectangle 53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54" name="Rectangle 545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55" name="Rectangle 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56" name="Rectangle 2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57" name="Rectangle 3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58" name="Rectangle 4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59" name="Rectangle 5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60" name="Rectangle 6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61" name="Rectangle 7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62" name="Rectangle 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63" name="Rectangle 9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64" name="Rectangle 10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65" name="Rectangle 1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66" name="Rectangle 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67" name="Rectangle 53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68" name="Rectangle 545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69" name="Rectangle 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70" name="Rectangle 2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71" name="Rectangle 3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72" name="Rectangle 4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73" name="Rectangle 5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74" name="Rectangle 6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75" name="Rectangle 7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76" name="Rectangle 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77" name="Rectangle 9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78" name="Rectangle 10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79" name="Rectangle 1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80" name="Rectangle 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81" name="Rectangle 53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82" name="Rectangle 545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83" name="Rectangle 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84" name="Rectangle 2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85" name="Rectangle 3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86" name="Rectangle 4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87" name="Rectangle 5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88" name="Rectangle 6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89" name="Rectangle 7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90" name="Rectangle 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91" name="Rectangle 9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92" name="Rectangle 10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93" name="Rectangle 1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94" name="Rectangle 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95" name="Rectangle 53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96" name="Rectangle 545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97" name="Rectangle 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98" name="Rectangle 2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99" name="Rectangle 3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00" name="Rectangle 4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01" name="Rectangle 5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02" name="Rectangle 6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03" name="Rectangle 7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04" name="Rectangle 8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05" name="Rectangle 9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06" name="Rectangle 10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07" name="Rectangle 1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08" name="Rectangle 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09" name="Rectangle 531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10" name="Rectangle 545"/>
        <xdr:cNvSpPr>
          <a:spLocks/>
        </xdr:cNvSpPr>
      </xdr:nvSpPr>
      <xdr:spPr>
        <a:xfrm>
          <a:off x="0" y="0"/>
          <a:ext cx="70580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1" name="Rectangle 97"/>
        <xdr:cNvSpPr>
          <a:spLocks/>
        </xdr:cNvSpPr>
      </xdr:nvSpPr>
      <xdr:spPr>
        <a:xfrm>
          <a:off x="0" y="0"/>
          <a:ext cx="69151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69151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3" name="Rectangle 9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4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5" name="Rectangle 2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6" name="Rectangle 3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7" name="Rectangle 4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8" name="Rectangle 5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9" name="Rectangle 6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0" name="Rectangle 7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1" name="Rectangle 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2" name="Rectangle 9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3" name="Rectangle 10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4" name="Rectangle 1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6" name="Rectangle 53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69151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32" name="Rectangle 97"/>
        <xdr:cNvSpPr>
          <a:spLocks/>
        </xdr:cNvSpPr>
      </xdr:nvSpPr>
      <xdr:spPr>
        <a:xfrm>
          <a:off x="0" y="0"/>
          <a:ext cx="69151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33" name="Rectangle 97"/>
        <xdr:cNvSpPr>
          <a:spLocks/>
        </xdr:cNvSpPr>
      </xdr:nvSpPr>
      <xdr:spPr>
        <a:xfrm>
          <a:off x="0" y="0"/>
          <a:ext cx="69151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34" name="Rectangle 9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35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36" name="Rectangle 2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37" name="Rectangle 3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38" name="Rectangle 4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39" name="Rectangle 5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40" name="Rectangle 6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41" name="Rectangle 7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42" name="Rectangle 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43" name="Rectangle 9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44" name="Rectangle 10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45" name="Rectangle 1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46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47" name="Rectangle 53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48" name="Rectangle 97"/>
        <xdr:cNvSpPr>
          <a:spLocks/>
        </xdr:cNvSpPr>
      </xdr:nvSpPr>
      <xdr:spPr>
        <a:xfrm>
          <a:off x="0" y="0"/>
          <a:ext cx="69151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49" name="Rectangle 9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50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51" name="Rectangle 2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52" name="Rectangle 3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53" name="Rectangle 4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54" name="Rectangle 5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55" name="Rectangle 6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56" name="Rectangle 7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57" name="Rectangle 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58" name="Rectangle 9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59" name="Rectangle 10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60" name="Rectangle 1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61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62" name="Rectangle 53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63" name="Rectangle 97"/>
        <xdr:cNvSpPr>
          <a:spLocks/>
        </xdr:cNvSpPr>
      </xdr:nvSpPr>
      <xdr:spPr>
        <a:xfrm>
          <a:off x="0" y="0"/>
          <a:ext cx="69151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64" name="Rectangle 97"/>
        <xdr:cNvSpPr>
          <a:spLocks/>
        </xdr:cNvSpPr>
      </xdr:nvSpPr>
      <xdr:spPr>
        <a:xfrm>
          <a:off x="0" y="0"/>
          <a:ext cx="69151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65" name="Rectangle 9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66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67" name="Rectangle 2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68" name="Rectangle 3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69" name="Rectangle 4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70" name="Rectangle 5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71" name="Rectangle 6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72" name="Rectangle 7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73" name="Rectangle 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74" name="Rectangle 9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75" name="Rectangle 10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76" name="Rectangle 1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77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78" name="Rectangle 53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79" name="Rectangle 97"/>
        <xdr:cNvSpPr>
          <a:spLocks/>
        </xdr:cNvSpPr>
      </xdr:nvSpPr>
      <xdr:spPr>
        <a:xfrm>
          <a:off x="0" y="0"/>
          <a:ext cx="69151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80" name="Rectangle 9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81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82" name="Rectangle 2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83" name="Rectangle 3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84" name="Rectangle 4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85" name="Rectangle 5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86" name="Rectangle 6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87" name="Rectangle 7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88" name="Rectangle 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89" name="Rectangle 9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90" name="Rectangle 10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91" name="Rectangle 1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92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93" name="Rectangle 53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94" name="Rectangle 97"/>
        <xdr:cNvSpPr>
          <a:spLocks/>
        </xdr:cNvSpPr>
      </xdr:nvSpPr>
      <xdr:spPr>
        <a:xfrm>
          <a:off x="0" y="0"/>
          <a:ext cx="69151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95" name="Rectangle 9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96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97" name="Rectangle 2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98" name="Rectangle 3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99" name="Rectangle 4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00" name="Rectangle 5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01" name="Rectangle 6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02" name="Rectangle 7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03" name="Rectangle 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04" name="Rectangle 9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05" name="Rectangle 10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06" name="Rectangle 1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07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08" name="Rectangle 53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109" name="Rectangle 97"/>
        <xdr:cNvSpPr>
          <a:spLocks/>
        </xdr:cNvSpPr>
      </xdr:nvSpPr>
      <xdr:spPr>
        <a:xfrm>
          <a:off x="0" y="0"/>
          <a:ext cx="69151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10" name="Rectangle 9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11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12" name="Rectangle 2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13" name="Rectangle 3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14" name="Rectangle 4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15" name="Rectangle 5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16" name="Rectangle 6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17" name="Rectangle 7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18" name="Rectangle 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19" name="Rectangle 9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20" name="Rectangle 10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21" name="Rectangle 1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22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23" name="Rectangle 53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124" name="Rectangle 97"/>
        <xdr:cNvSpPr>
          <a:spLocks/>
        </xdr:cNvSpPr>
      </xdr:nvSpPr>
      <xdr:spPr>
        <a:xfrm>
          <a:off x="0" y="0"/>
          <a:ext cx="69151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125" name="Rectangle 97"/>
        <xdr:cNvSpPr>
          <a:spLocks/>
        </xdr:cNvSpPr>
      </xdr:nvSpPr>
      <xdr:spPr>
        <a:xfrm>
          <a:off x="0" y="0"/>
          <a:ext cx="69151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26" name="Rectangle 9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27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28" name="Rectangle 2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29" name="Rectangle 3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30" name="Rectangle 4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31" name="Rectangle 5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32" name="Rectangle 6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33" name="Rectangle 7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34" name="Rectangle 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35" name="Rectangle 9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36" name="Rectangle 10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37" name="Rectangle 1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38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39" name="Rectangle 53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140" name="Rectangle 97"/>
        <xdr:cNvSpPr>
          <a:spLocks/>
        </xdr:cNvSpPr>
      </xdr:nvSpPr>
      <xdr:spPr>
        <a:xfrm>
          <a:off x="0" y="0"/>
          <a:ext cx="69151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41" name="Rectangle 9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42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43" name="Rectangle 2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44" name="Rectangle 3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45" name="Rectangle 4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46" name="Rectangle 5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47" name="Rectangle 6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48" name="Rectangle 7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49" name="Rectangle 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50" name="Rectangle 9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51" name="Rectangle 10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52" name="Rectangle 1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53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54" name="Rectangle 53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155" name="Rectangle 97"/>
        <xdr:cNvSpPr>
          <a:spLocks/>
        </xdr:cNvSpPr>
      </xdr:nvSpPr>
      <xdr:spPr>
        <a:xfrm>
          <a:off x="0" y="0"/>
          <a:ext cx="69151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56" name="Rectangle 9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57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58" name="Rectangle 2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59" name="Rectangle 3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60" name="Rectangle 4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61" name="Rectangle 5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62" name="Rectangle 6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63" name="Rectangle 7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64" name="Rectangle 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65" name="Rectangle 9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66" name="Rectangle 10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67" name="Rectangle 1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68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69" name="Rectangle 53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170" name="Rectangle 97"/>
        <xdr:cNvSpPr>
          <a:spLocks/>
        </xdr:cNvSpPr>
      </xdr:nvSpPr>
      <xdr:spPr>
        <a:xfrm>
          <a:off x="0" y="0"/>
          <a:ext cx="69151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71" name="Rectangle 9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72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73" name="Rectangle 2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74" name="Rectangle 3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75" name="Rectangle 4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76" name="Rectangle 5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77" name="Rectangle 6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78" name="Rectangle 7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79" name="Rectangle 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80" name="Rectangle 9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81" name="Rectangle 10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82" name="Rectangle 1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83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84" name="Rectangle 53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185" name="Rectangle 97"/>
        <xdr:cNvSpPr>
          <a:spLocks/>
        </xdr:cNvSpPr>
      </xdr:nvSpPr>
      <xdr:spPr>
        <a:xfrm>
          <a:off x="0" y="0"/>
          <a:ext cx="69151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186" name="Rectangle 97"/>
        <xdr:cNvSpPr>
          <a:spLocks/>
        </xdr:cNvSpPr>
      </xdr:nvSpPr>
      <xdr:spPr>
        <a:xfrm>
          <a:off x="0" y="0"/>
          <a:ext cx="69151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87" name="Rectangle 9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88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89" name="Rectangle 2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90" name="Rectangle 3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91" name="Rectangle 4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92" name="Rectangle 5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93" name="Rectangle 6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94" name="Rectangle 7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95" name="Rectangle 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96" name="Rectangle 9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97" name="Rectangle 10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98" name="Rectangle 1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199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00" name="Rectangle 53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201" name="Rectangle 97"/>
        <xdr:cNvSpPr>
          <a:spLocks/>
        </xdr:cNvSpPr>
      </xdr:nvSpPr>
      <xdr:spPr>
        <a:xfrm>
          <a:off x="0" y="0"/>
          <a:ext cx="69151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02" name="Rectangle 9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03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04" name="Rectangle 2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05" name="Rectangle 3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06" name="Rectangle 4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07" name="Rectangle 5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08" name="Rectangle 6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09" name="Rectangle 7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10" name="Rectangle 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11" name="Rectangle 9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12" name="Rectangle 10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13" name="Rectangle 1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14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15" name="Rectangle 53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216" name="Rectangle 97"/>
        <xdr:cNvSpPr>
          <a:spLocks/>
        </xdr:cNvSpPr>
      </xdr:nvSpPr>
      <xdr:spPr>
        <a:xfrm>
          <a:off x="0" y="0"/>
          <a:ext cx="69151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17" name="Rectangle 9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18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19" name="Rectangle 2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20" name="Rectangle 3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21" name="Rectangle 4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22" name="Rectangle 5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23" name="Rectangle 6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24" name="Rectangle 7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25" name="Rectangle 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26" name="Rectangle 9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27" name="Rectangle 10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28" name="Rectangle 1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29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30" name="Rectangle 53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231" name="Rectangle 97"/>
        <xdr:cNvSpPr>
          <a:spLocks/>
        </xdr:cNvSpPr>
      </xdr:nvSpPr>
      <xdr:spPr>
        <a:xfrm>
          <a:off x="0" y="0"/>
          <a:ext cx="69151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32" name="Rectangle 9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33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34" name="Rectangle 2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35" name="Rectangle 3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36" name="Rectangle 4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37" name="Rectangle 5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38" name="Rectangle 6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39" name="Rectangle 7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40" name="Rectangle 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41" name="Rectangle 9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42" name="Rectangle 10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43" name="Rectangle 1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44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45" name="Rectangle 53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914400</xdr:colOff>
      <xdr:row>2</xdr:row>
      <xdr:rowOff>38100</xdr:rowOff>
    </xdr:to>
    <xdr:sp>
      <xdr:nvSpPr>
        <xdr:cNvPr id="246" name="Rectangle 97"/>
        <xdr:cNvSpPr>
          <a:spLocks/>
        </xdr:cNvSpPr>
      </xdr:nvSpPr>
      <xdr:spPr>
        <a:xfrm>
          <a:off x="0" y="0"/>
          <a:ext cx="69151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47" name="Rectangle 9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48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49" name="Rectangle 2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50" name="Rectangle 3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51" name="Rectangle 4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52" name="Rectangle 5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53" name="Rectangle 6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54" name="Rectangle 7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55" name="Rectangle 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56" name="Rectangle 9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57" name="Rectangle 10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58" name="Rectangle 1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59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60" name="Rectangle 53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61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62" name="Rectangle 2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63" name="Rectangle 3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64" name="Rectangle 4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65" name="Rectangle 5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66" name="Rectangle 6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67" name="Rectangle 7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68" name="Rectangle 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69" name="Rectangle 9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70" name="Rectangle 10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71" name="Rectangle 1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72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73" name="Rectangle 53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74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75" name="Rectangle 2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76" name="Rectangle 3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77" name="Rectangle 4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78" name="Rectangle 5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79" name="Rectangle 6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80" name="Rectangle 7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81" name="Rectangle 8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82" name="Rectangle 9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83" name="Rectangle 10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84" name="Rectangle 1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85" name="Rectangle 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</xdr:row>
      <xdr:rowOff>38100</xdr:rowOff>
    </xdr:to>
    <xdr:sp>
      <xdr:nvSpPr>
        <xdr:cNvPr id="286" name="Rectangle 531"/>
        <xdr:cNvSpPr>
          <a:spLocks/>
        </xdr:cNvSpPr>
      </xdr:nvSpPr>
      <xdr:spPr>
        <a:xfrm>
          <a:off x="0" y="0"/>
          <a:ext cx="72866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0"/>
  <sheetViews>
    <sheetView view="pageBreakPreview" zoomScaleSheetLayoutView="100" zoomScalePageLayoutView="0" workbookViewId="0" topLeftCell="A141">
      <selection activeCell="D165" sqref="D165"/>
    </sheetView>
  </sheetViews>
  <sheetFormatPr defaultColWidth="9.00390625" defaultRowHeight="12.75" outlineLevelRow="2"/>
  <cols>
    <col min="1" max="1" width="5.125" style="32" customWidth="1"/>
    <col min="2" max="2" width="50.625" style="37" customWidth="1"/>
    <col min="3" max="3" width="17.75390625" style="34" customWidth="1"/>
    <col min="4" max="4" width="19.125" style="34" customWidth="1"/>
    <col min="5" max="5" width="5.125" style="0" customWidth="1"/>
    <col min="6" max="6" width="7.125" style="32" customWidth="1"/>
    <col min="7" max="7" width="6.25390625" style="0" customWidth="1"/>
    <col min="8" max="8" width="8.375" style="0" customWidth="1"/>
    <col min="9" max="9" width="6.625" style="0" customWidth="1"/>
    <col min="10" max="10" width="7.875" style="0" customWidth="1"/>
    <col min="11" max="11" width="7.375" style="0" customWidth="1"/>
    <col min="12" max="13" width="8.00390625" style="0" customWidth="1"/>
    <col min="14" max="14" width="7.375" style="0" customWidth="1"/>
    <col min="15" max="15" width="7.75390625" style="0" customWidth="1"/>
  </cols>
  <sheetData>
    <row r="1" spans="1:4" ht="18.75">
      <c r="A1" s="62"/>
      <c r="B1" s="63"/>
      <c r="C1" s="64"/>
      <c r="D1" s="63"/>
    </row>
    <row r="2" spans="1:4" ht="20.25" customHeight="1">
      <c r="A2" s="259" t="s">
        <v>234</v>
      </c>
      <c r="B2" s="260"/>
      <c r="C2" s="260"/>
      <c r="D2" s="260"/>
    </row>
    <row r="3" spans="1:4" ht="15" customHeight="1">
      <c r="A3" s="65"/>
      <c r="B3" s="66"/>
      <c r="C3" s="66"/>
      <c r="D3" s="67"/>
    </row>
    <row r="4" spans="1:4" ht="15" customHeight="1">
      <c r="A4" s="261"/>
      <c r="B4" s="262"/>
      <c r="C4" s="262"/>
      <c r="D4" s="263"/>
    </row>
    <row r="5" spans="1:4" ht="15.75" customHeight="1" thickBot="1">
      <c r="A5" s="68"/>
      <c r="B5" s="69"/>
      <c r="C5" s="69"/>
      <c r="D5" s="70"/>
    </row>
    <row r="6" spans="1:4" ht="15.75" thickTop="1">
      <c r="A6" s="71"/>
      <c r="B6" s="72"/>
      <c r="C6" s="73"/>
      <c r="D6" s="74"/>
    </row>
    <row r="7" spans="1:6" ht="16.5" thickBot="1">
      <c r="A7" s="75" t="s">
        <v>0</v>
      </c>
      <c r="B7" s="76"/>
      <c r="C7" s="77"/>
      <c r="D7" s="78" t="s">
        <v>1</v>
      </c>
      <c r="F7" s="1"/>
    </row>
    <row r="8" spans="1:6" ht="17.25" customHeight="1" thickTop="1">
      <c r="A8" s="252"/>
      <c r="B8" s="254" t="s">
        <v>2</v>
      </c>
      <c r="C8" s="256" t="s">
        <v>3</v>
      </c>
      <c r="D8" s="257"/>
      <c r="F8" s="258"/>
    </row>
    <row r="9" spans="1:6" ht="26.25" thickBot="1">
      <c r="A9" s="253"/>
      <c r="B9" s="255"/>
      <c r="C9" s="2" t="s">
        <v>4</v>
      </c>
      <c r="D9" s="79" t="s">
        <v>5</v>
      </c>
      <c r="F9" s="258"/>
    </row>
    <row r="10" spans="1:6" ht="11.25" customHeight="1" thickBot="1" thickTop="1">
      <c r="A10" s="80">
        <v>1</v>
      </c>
      <c r="B10" s="18">
        <v>2</v>
      </c>
      <c r="C10" s="19">
        <v>3</v>
      </c>
      <c r="D10" s="81">
        <v>4</v>
      </c>
      <c r="F10" s="3"/>
    </row>
    <row r="11" spans="1:6" ht="26.25" customHeight="1" thickBot="1" thickTop="1">
      <c r="A11" s="82" t="s">
        <v>6</v>
      </c>
      <c r="B11" s="12" t="s">
        <v>7</v>
      </c>
      <c r="C11" s="83">
        <f>SUM(C12,C17,C26,C30,C50)</f>
        <v>80313494.95000002</v>
      </c>
      <c r="D11" s="83">
        <f>SUM(D12,D17,D26,D30,D50)</f>
        <v>79004946.27000003</v>
      </c>
      <c r="E11" s="4"/>
      <c r="F11" s="84"/>
    </row>
    <row r="12" spans="1:6" ht="15.75" thickTop="1">
      <c r="A12" s="85" t="s">
        <v>8</v>
      </c>
      <c r="B12" s="13" t="s">
        <v>9</v>
      </c>
      <c r="C12" s="86">
        <f>SUM(C13:C16)</f>
        <v>428360.2</v>
      </c>
      <c r="D12" s="86">
        <f>SUM(D13:D16)</f>
        <v>399599.2</v>
      </c>
      <c r="E12" s="4"/>
      <c r="F12" s="87"/>
    </row>
    <row r="13" spans="1:6" ht="12.75">
      <c r="A13" s="88" t="s">
        <v>10</v>
      </c>
      <c r="B13" s="9" t="s">
        <v>11</v>
      </c>
      <c r="C13" s="89">
        <v>0</v>
      </c>
      <c r="D13" s="89">
        <v>0</v>
      </c>
      <c r="E13" s="4"/>
      <c r="F13" s="15"/>
    </row>
    <row r="14" spans="1:6" ht="12.75">
      <c r="A14" s="90" t="s">
        <v>12</v>
      </c>
      <c r="B14" s="6" t="s">
        <v>13</v>
      </c>
      <c r="C14" s="91">
        <v>0</v>
      </c>
      <c r="D14" s="91">
        <v>0</v>
      </c>
      <c r="E14" s="4"/>
      <c r="F14" s="15"/>
    </row>
    <row r="15" spans="1:6" ht="12.75">
      <c r="A15" s="90" t="s">
        <v>14</v>
      </c>
      <c r="B15" s="6" t="s">
        <v>15</v>
      </c>
      <c r="C15" s="91">
        <v>428360.2</v>
      </c>
      <c r="D15" s="91">
        <v>399599.2</v>
      </c>
      <c r="E15" s="4"/>
      <c r="F15" s="15"/>
    </row>
    <row r="16" spans="1:6" ht="12.75">
      <c r="A16" s="92" t="s">
        <v>16</v>
      </c>
      <c r="B16" s="7" t="s">
        <v>125</v>
      </c>
      <c r="C16" s="93">
        <v>0</v>
      </c>
      <c r="D16" s="93">
        <v>0</v>
      </c>
      <c r="E16" s="4"/>
      <c r="F16" s="15"/>
    </row>
    <row r="17" spans="1:6" ht="15">
      <c r="A17" s="94" t="s">
        <v>17</v>
      </c>
      <c r="B17" s="8" t="s">
        <v>18</v>
      </c>
      <c r="C17" s="95">
        <f>SUM(C18,C24,C25)</f>
        <v>68887502.38000001</v>
      </c>
      <c r="D17" s="95">
        <f>SUM(D18,D24,D25)</f>
        <v>67640956.18</v>
      </c>
      <c r="E17" s="4"/>
      <c r="F17" s="87"/>
    </row>
    <row r="18" spans="1:6" ht="12.75">
      <c r="A18" s="88" t="s">
        <v>10</v>
      </c>
      <c r="B18" s="9" t="s">
        <v>19</v>
      </c>
      <c r="C18" s="96">
        <f>SUM(C19:C23)</f>
        <v>66919684.25000001</v>
      </c>
      <c r="D18" s="96">
        <f>SUM(D19:D23)</f>
        <v>65209955.580000006</v>
      </c>
      <c r="E18" s="4"/>
      <c r="F18" s="15"/>
    </row>
    <row r="19" spans="1:6" ht="12.75" outlineLevel="1">
      <c r="A19" s="97" t="s">
        <v>20</v>
      </c>
      <c r="B19" s="98" t="s">
        <v>21</v>
      </c>
      <c r="C19" s="91">
        <v>12287789.24</v>
      </c>
      <c r="D19" s="91">
        <v>11952048.85</v>
      </c>
      <c r="E19" s="4"/>
      <c r="F19" s="99"/>
    </row>
    <row r="20" spans="1:6" ht="12.75" outlineLevel="1">
      <c r="A20" s="97" t="s">
        <v>22</v>
      </c>
      <c r="B20" s="100" t="s">
        <v>126</v>
      </c>
      <c r="C20" s="91">
        <v>42150471.81</v>
      </c>
      <c r="D20" s="91">
        <v>40891112.69</v>
      </c>
      <c r="E20" s="4"/>
      <c r="F20" s="99"/>
    </row>
    <row r="21" spans="1:6" ht="12.75" outlineLevel="1">
      <c r="A21" s="97" t="s">
        <v>23</v>
      </c>
      <c r="B21" s="100" t="s">
        <v>24</v>
      </c>
      <c r="C21" s="91">
        <v>2218337.85</v>
      </c>
      <c r="D21" s="91">
        <v>1884843.34</v>
      </c>
      <c r="E21" s="4"/>
      <c r="F21" s="99"/>
    </row>
    <row r="22" spans="1:6" ht="12.75" outlineLevel="1">
      <c r="A22" s="97" t="s">
        <v>25</v>
      </c>
      <c r="B22" s="100" t="s">
        <v>26</v>
      </c>
      <c r="C22" s="91">
        <v>1288684.79</v>
      </c>
      <c r="D22" s="91">
        <v>1666053.96</v>
      </c>
      <c r="E22" s="4"/>
      <c r="F22" s="99"/>
    </row>
    <row r="23" spans="1:6" ht="12.75" outlineLevel="1">
      <c r="A23" s="97" t="s">
        <v>27</v>
      </c>
      <c r="B23" s="100" t="s">
        <v>29</v>
      </c>
      <c r="C23" s="91">
        <v>8974400.56</v>
      </c>
      <c r="D23" s="91">
        <v>8815896.74</v>
      </c>
      <c r="E23" s="4"/>
      <c r="F23" s="99"/>
    </row>
    <row r="24" spans="1:6" ht="12.75">
      <c r="A24" s="90" t="s">
        <v>12</v>
      </c>
      <c r="B24" s="6" t="s">
        <v>30</v>
      </c>
      <c r="C24" s="91">
        <v>1915283.63</v>
      </c>
      <c r="D24" s="91">
        <v>2412500.6</v>
      </c>
      <c r="E24" s="4"/>
      <c r="F24" s="15"/>
    </row>
    <row r="25" spans="1:6" ht="12.75">
      <c r="A25" s="92" t="s">
        <v>14</v>
      </c>
      <c r="B25" s="7" t="s">
        <v>31</v>
      </c>
      <c r="C25" s="91">
        <v>52534.5</v>
      </c>
      <c r="D25" s="91">
        <v>18500</v>
      </c>
      <c r="E25" s="4"/>
      <c r="F25" s="15"/>
    </row>
    <row r="26" spans="1:6" ht="15">
      <c r="A26" s="94" t="s">
        <v>32</v>
      </c>
      <c r="B26" s="8" t="s">
        <v>33</v>
      </c>
      <c r="C26" s="95">
        <f>SUM(C27:C29)</f>
        <v>638409.91</v>
      </c>
      <c r="D26" s="95">
        <f>SUM(D27:D29)</f>
        <v>475314.93</v>
      </c>
      <c r="E26" s="4"/>
      <c r="F26" s="87"/>
    </row>
    <row r="27" spans="1:6" ht="12.75">
      <c r="A27" s="88" t="s">
        <v>10</v>
      </c>
      <c r="B27" s="9" t="s">
        <v>127</v>
      </c>
      <c r="C27" s="91">
        <v>0</v>
      </c>
      <c r="D27" s="91">
        <v>0</v>
      </c>
      <c r="E27" s="4"/>
      <c r="F27" s="15"/>
    </row>
    <row r="28" spans="1:6" ht="25.5">
      <c r="A28" s="90" t="s">
        <v>128</v>
      </c>
      <c r="B28" s="101" t="s">
        <v>129</v>
      </c>
      <c r="C28" s="102">
        <v>0</v>
      </c>
      <c r="D28" s="102">
        <v>0</v>
      </c>
      <c r="E28" s="4"/>
      <c r="F28" s="15"/>
    </row>
    <row r="29" spans="1:6" ht="12.75">
      <c r="A29" s="103" t="s">
        <v>14</v>
      </c>
      <c r="B29" s="7" t="s">
        <v>130</v>
      </c>
      <c r="C29" s="91">
        <v>638409.91</v>
      </c>
      <c r="D29" s="91">
        <v>475314.93</v>
      </c>
      <c r="E29" s="4"/>
      <c r="F29" s="15"/>
    </row>
    <row r="30" spans="1:6" ht="15">
      <c r="A30" s="94" t="s">
        <v>35</v>
      </c>
      <c r="B30" s="8" t="s">
        <v>36</v>
      </c>
      <c r="C30" s="95">
        <f>SUM(C31,C32,C33,C49)</f>
        <v>10355171.260000002</v>
      </c>
      <c r="D30" s="95">
        <f>SUM(D31,D32,D33,D49)</f>
        <v>10486082.56</v>
      </c>
      <c r="E30" s="4"/>
      <c r="F30" s="87"/>
    </row>
    <row r="31" spans="1:6" ht="12.75">
      <c r="A31" s="88" t="s">
        <v>10</v>
      </c>
      <c r="B31" s="9" t="s">
        <v>37</v>
      </c>
      <c r="C31" s="102">
        <v>10115273.55</v>
      </c>
      <c r="D31" s="102">
        <v>10115273.55</v>
      </c>
      <c r="E31" s="4"/>
      <c r="F31" s="15"/>
    </row>
    <row r="32" spans="1:6" ht="12.75">
      <c r="A32" s="90" t="s">
        <v>12</v>
      </c>
      <c r="B32" s="6" t="s">
        <v>9</v>
      </c>
      <c r="C32" s="102">
        <v>0</v>
      </c>
      <c r="D32" s="102">
        <v>0</v>
      </c>
      <c r="E32" s="4"/>
      <c r="F32" s="15"/>
    </row>
    <row r="33" spans="1:6" ht="12.75">
      <c r="A33" s="90" t="s">
        <v>14</v>
      </c>
      <c r="B33" s="6" t="s">
        <v>38</v>
      </c>
      <c r="C33" s="104">
        <f>C34+C39+C44</f>
        <v>239897.71</v>
      </c>
      <c r="D33" s="104">
        <f>D34+D39+D44</f>
        <v>370809.01</v>
      </c>
      <c r="E33" s="4"/>
      <c r="F33" s="15"/>
    </row>
    <row r="34" spans="1:6" ht="12.75" outlineLevel="1">
      <c r="A34" s="97" t="s">
        <v>20</v>
      </c>
      <c r="B34" s="105" t="s">
        <v>131</v>
      </c>
      <c r="C34" s="104">
        <f>SUM(C35:C38)</f>
        <v>0</v>
      </c>
      <c r="D34" s="104">
        <f>SUM(D35:D38)</f>
        <v>50000</v>
      </c>
      <c r="E34" s="4"/>
      <c r="F34" s="99"/>
    </row>
    <row r="35" spans="1:6" ht="12.75" outlineLevel="2">
      <c r="A35" s="106" t="s">
        <v>39</v>
      </c>
      <c r="B35" s="105" t="s">
        <v>40</v>
      </c>
      <c r="C35" s="102"/>
      <c r="D35" s="102">
        <v>50000</v>
      </c>
      <c r="E35" s="4"/>
      <c r="F35" s="107"/>
    </row>
    <row r="36" spans="1:6" ht="12.75" outlineLevel="2">
      <c r="A36" s="106" t="s">
        <v>39</v>
      </c>
      <c r="B36" s="105" t="s">
        <v>41</v>
      </c>
      <c r="C36" s="102">
        <v>0</v>
      </c>
      <c r="D36" s="102">
        <v>0</v>
      </c>
      <c r="E36" s="4"/>
      <c r="F36" s="107"/>
    </row>
    <row r="37" spans="1:6" ht="12.75" outlineLevel="2">
      <c r="A37" s="106" t="s">
        <v>39</v>
      </c>
      <c r="B37" s="105" t="s">
        <v>42</v>
      </c>
      <c r="C37" s="102">
        <v>0</v>
      </c>
      <c r="D37" s="102">
        <v>0</v>
      </c>
      <c r="E37" s="4"/>
      <c r="F37" s="107"/>
    </row>
    <row r="38" spans="1:6" ht="12.75" outlineLevel="2">
      <c r="A38" s="106" t="s">
        <v>39</v>
      </c>
      <c r="B38" s="105" t="s">
        <v>43</v>
      </c>
      <c r="C38" s="102">
        <v>0</v>
      </c>
      <c r="D38" s="102">
        <v>0</v>
      </c>
      <c r="E38" s="4"/>
      <c r="F38" s="107"/>
    </row>
    <row r="39" spans="1:6" ht="25.5" outlineLevel="2">
      <c r="A39" s="106" t="s">
        <v>132</v>
      </c>
      <c r="B39" s="24" t="s">
        <v>133</v>
      </c>
      <c r="C39" s="102">
        <f>SUM(C40:C43)</f>
        <v>172497.71</v>
      </c>
      <c r="D39" s="102">
        <f>SUM(D40:D43)</f>
        <v>314609.01</v>
      </c>
      <c r="E39" s="4"/>
      <c r="F39" s="107"/>
    </row>
    <row r="40" spans="1:6" ht="12.75" outlineLevel="2">
      <c r="A40" s="106" t="s">
        <v>39</v>
      </c>
      <c r="B40" s="105" t="s">
        <v>40</v>
      </c>
      <c r="C40" s="102">
        <v>172497.71</v>
      </c>
      <c r="D40" s="102">
        <v>314609.01</v>
      </c>
      <c r="E40" s="4"/>
      <c r="F40" s="107"/>
    </row>
    <row r="41" spans="1:6" ht="12.75" outlineLevel="2">
      <c r="A41" s="106" t="s">
        <v>39</v>
      </c>
      <c r="B41" s="105" t="s">
        <v>41</v>
      </c>
      <c r="C41" s="102">
        <v>0</v>
      </c>
      <c r="D41" s="102">
        <v>0</v>
      </c>
      <c r="E41" s="4"/>
      <c r="F41" s="107"/>
    </row>
    <row r="42" spans="1:6" ht="12.75" outlineLevel="2">
      <c r="A42" s="106" t="s">
        <v>39</v>
      </c>
      <c r="B42" s="105" t="s">
        <v>42</v>
      </c>
      <c r="C42" s="102">
        <v>0</v>
      </c>
      <c r="D42" s="102">
        <v>0</v>
      </c>
      <c r="E42" s="4"/>
      <c r="F42" s="107"/>
    </row>
    <row r="43" spans="1:6" ht="12.75" outlineLevel="2">
      <c r="A43" s="106" t="s">
        <v>39</v>
      </c>
      <c r="B43" s="105" t="s">
        <v>43</v>
      </c>
      <c r="C43" s="102">
        <v>0</v>
      </c>
      <c r="D43" s="102">
        <v>0</v>
      </c>
      <c r="E43" s="4"/>
      <c r="F43" s="107"/>
    </row>
    <row r="44" spans="1:6" ht="12.75" outlineLevel="1">
      <c r="A44" s="97" t="s">
        <v>23</v>
      </c>
      <c r="B44" s="105" t="s">
        <v>44</v>
      </c>
      <c r="C44" s="104">
        <f>SUM(C45:C48)</f>
        <v>67400</v>
      </c>
      <c r="D44" s="104">
        <f>SUM(D45:D48)</f>
        <v>6200</v>
      </c>
      <c r="E44" s="4"/>
      <c r="F44" s="99"/>
    </row>
    <row r="45" spans="1:6" ht="12.75" outlineLevel="2">
      <c r="A45" s="106" t="s">
        <v>39</v>
      </c>
      <c r="B45" s="105" t="s">
        <v>45</v>
      </c>
      <c r="C45" s="102">
        <v>300</v>
      </c>
      <c r="D45" s="102">
        <v>300</v>
      </c>
      <c r="E45" s="4"/>
      <c r="F45" s="107"/>
    </row>
    <row r="46" spans="1:6" ht="12.75" outlineLevel="2">
      <c r="A46" s="106" t="s">
        <v>39</v>
      </c>
      <c r="B46" s="105" t="s">
        <v>41</v>
      </c>
      <c r="C46" s="102">
        <v>0</v>
      </c>
      <c r="D46" s="102">
        <v>0</v>
      </c>
      <c r="E46" s="4"/>
      <c r="F46" s="107"/>
    </row>
    <row r="47" spans="1:6" ht="12.75" outlineLevel="2">
      <c r="A47" s="106" t="s">
        <v>39</v>
      </c>
      <c r="B47" s="105" t="s">
        <v>42</v>
      </c>
      <c r="C47" s="102">
        <v>67100</v>
      </c>
      <c r="D47" s="102">
        <v>5900</v>
      </c>
      <c r="E47" s="4"/>
      <c r="F47" s="107"/>
    </row>
    <row r="48" spans="1:6" ht="12.75" outlineLevel="2">
      <c r="A48" s="106" t="s">
        <v>39</v>
      </c>
      <c r="B48" s="28" t="s">
        <v>43</v>
      </c>
      <c r="C48" s="102">
        <v>0</v>
      </c>
      <c r="D48" s="102">
        <v>0</v>
      </c>
      <c r="E48" s="4"/>
      <c r="F48" s="107"/>
    </row>
    <row r="49" spans="1:6" ht="12.75">
      <c r="A49" s="92" t="s">
        <v>16</v>
      </c>
      <c r="B49" s="7" t="s">
        <v>46</v>
      </c>
      <c r="C49" s="102">
        <v>0</v>
      </c>
      <c r="D49" s="102">
        <v>0</v>
      </c>
      <c r="E49" s="4"/>
      <c r="F49" s="15"/>
    </row>
    <row r="50" spans="1:6" ht="15">
      <c r="A50" s="108" t="s">
        <v>47</v>
      </c>
      <c r="B50" s="8" t="s">
        <v>48</v>
      </c>
      <c r="C50" s="95">
        <f>SUM(C51,C52)</f>
        <v>4051.2</v>
      </c>
      <c r="D50" s="95">
        <f>SUM(D51,D52)</f>
        <v>2993.4</v>
      </c>
      <c r="E50" s="4"/>
      <c r="F50" s="87"/>
    </row>
    <row r="51" spans="1:6" ht="12.75">
      <c r="A51" s="109" t="s">
        <v>10</v>
      </c>
      <c r="B51" s="9" t="s">
        <v>49</v>
      </c>
      <c r="C51" s="102">
        <v>0</v>
      </c>
      <c r="D51" s="102">
        <v>0</v>
      </c>
      <c r="E51" s="4"/>
      <c r="F51" s="15"/>
    </row>
    <row r="52" spans="1:6" ht="13.5" thickBot="1">
      <c r="A52" s="110" t="s">
        <v>12</v>
      </c>
      <c r="B52" s="11" t="s">
        <v>50</v>
      </c>
      <c r="C52" s="102">
        <v>4051.2</v>
      </c>
      <c r="D52" s="102">
        <v>2993.4</v>
      </c>
      <c r="E52" s="4"/>
      <c r="F52" s="15"/>
    </row>
    <row r="53" spans="1:6" ht="28.5" customHeight="1" thickBot="1" thickTop="1">
      <c r="A53" s="82" t="s">
        <v>51</v>
      </c>
      <c r="B53" s="12" t="s">
        <v>52</v>
      </c>
      <c r="C53" s="83">
        <f>SUM(C54,C60,C79,C96)</f>
        <v>39007450.56</v>
      </c>
      <c r="D53" s="83">
        <f>SUM(D54,D60,D79,D96)</f>
        <v>61323341.53999999</v>
      </c>
      <c r="E53" s="4"/>
      <c r="F53" s="84"/>
    </row>
    <row r="54" spans="1:6" ht="15.75" thickTop="1">
      <c r="A54" s="111" t="s">
        <v>8</v>
      </c>
      <c r="B54" s="13" t="s">
        <v>53</v>
      </c>
      <c r="C54" s="86">
        <f>SUM(C55:C59)</f>
        <v>321081.69999999995</v>
      </c>
      <c r="D54" s="86">
        <f>SUM(D55:D59)</f>
        <v>106841.67</v>
      </c>
      <c r="E54" s="112"/>
      <c r="F54" s="87"/>
    </row>
    <row r="55" spans="1:6" ht="12.75">
      <c r="A55" s="109" t="s">
        <v>10</v>
      </c>
      <c r="B55" s="9" t="s">
        <v>54</v>
      </c>
      <c r="C55" s="102">
        <v>150705.86</v>
      </c>
      <c r="D55" s="102">
        <v>23889.93</v>
      </c>
      <c r="E55" s="4"/>
      <c r="F55" s="15"/>
    </row>
    <row r="56" spans="1:6" ht="12.75">
      <c r="A56" s="113" t="s">
        <v>12</v>
      </c>
      <c r="B56" s="6" t="s">
        <v>55</v>
      </c>
      <c r="C56" s="102"/>
      <c r="D56" s="102"/>
      <c r="E56" s="4"/>
      <c r="F56" s="15"/>
    </row>
    <row r="57" spans="1:6" ht="12.75">
      <c r="A57" s="113" t="s">
        <v>14</v>
      </c>
      <c r="B57" s="6" t="s">
        <v>56</v>
      </c>
      <c r="C57" s="102">
        <v>0</v>
      </c>
      <c r="D57" s="102">
        <v>0</v>
      </c>
      <c r="E57" s="4"/>
      <c r="F57" s="15"/>
    </row>
    <row r="58" spans="1:6" ht="12.75">
      <c r="A58" s="113" t="s">
        <v>16</v>
      </c>
      <c r="B58" s="6" t="s">
        <v>57</v>
      </c>
      <c r="C58" s="102">
        <v>69353.29</v>
      </c>
      <c r="D58" s="102">
        <v>78258.53</v>
      </c>
      <c r="E58" s="4"/>
      <c r="F58" s="15"/>
    </row>
    <row r="59" spans="1:6" ht="12.75">
      <c r="A59" s="114" t="s">
        <v>58</v>
      </c>
      <c r="B59" s="7" t="s">
        <v>59</v>
      </c>
      <c r="C59" s="102">
        <v>101022.55</v>
      </c>
      <c r="D59" s="102">
        <v>4693.21</v>
      </c>
      <c r="E59" s="4"/>
      <c r="F59" s="15"/>
    </row>
    <row r="60" spans="1:6" ht="15">
      <c r="A60" s="108" t="s">
        <v>17</v>
      </c>
      <c r="B60" s="8" t="s">
        <v>60</v>
      </c>
      <c r="C60" s="95">
        <f>C61+C66+C71</f>
        <v>9298969.82</v>
      </c>
      <c r="D60" s="95">
        <f>D61+D66+D71</f>
        <v>10868011.57</v>
      </c>
      <c r="E60" s="4"/>
      <c r="F60" s="87"/>
    </row>
    <row r="61" spans="1:6" ht="12.75">
      <c r="A61" s="109" t="s">
        <v>10</v>
      </c>
      <c r="B61" s="9" t="s">
        <v>134</v>
      </c>
      <c r="C61" s="96">
        <f>SUM(C62,C65)</f>
        <v>222670.18</v>
      </c>
      <c r="D61" s="96">
        <f>SUM(D62,D65)</f>
        <v>1622409.14</v>
      </c>
      <c r="E61" s="4"/>
      <c r="F61" s="15"/>
    </row>
    <row r="62" spans="1:8" ht="12.75" outlineLevel="1">
      <c r="A62" s="115" t="s">
        <v>20</v>
      </c>
      <c r="B62" s="10" t="s">
        <v>135</v>
      </c>
      <c r="C62" s="116">
        <f>SUM(C63,C64)</f>
        <v>222670.18</v>
      </c>
      <c r="D62" s="116">
        <f>SUM(D63,D64)</f>
        <v>122409.14</v>
      </c>
      <c r="E62" s="4"/>
      <c r="F62" s="99"/>
      <c r="H62" s="14"/>
    </row>
    <row r="63" spans="1:6" ht="12.75" outlineLevel="2">
      <c r="A63" s="117" t="s">
        <v>39</v>
      </c>
      <c r="B63" s="5" t="s">
        <v>61</v>
      </c>
      <c r="C63" s="102">
        <v>222670.18</v>
      </c>
      <c r="D63" s="102">
        <v>122409.14</v>
      </c>
      <c r="E63" s="4"/>
      <c r="F63" s="107"/>
    </row>
    <row r="64" spans="1:6" ht="12.75" outlineLevel="2">
      <c r="A64" s="117" t="s">
        <v>39</v>
      </c>
      <c r="B64" s="5" t="s">
        <v>62</v>
      </c>
      <c r="C64" s="102">
        <v>0</v>
      </c>
      <c r="D64" s="102">
        <v>0</v>
      </c>
      <c r="E64" s="4"/>
      <c r="F64" s="107"/>
    </row>
    <row r="65" spans="1:6" ht="12.75" outlineLevel="1">
      <c r="A65" s="118" t="s">
        <v>22</v>
      </c>
      <c r="B65" s="5" t="s">
        <v>136</v>
      </c>
      <c r="C65" s="102">
        <v>0</v>
      </c>
      <c r="D65" s="102">
        <v>1500000</v>
      </c>
      <c r="E65" s="4"/>
      <c r="F65" s="99"/>
    </row>
    <row r="66" spans="1:6" ht="25.5" outlineLevel="1">
      <c r="A66" s="97" t="s">
        <v>12</v>
      </c>
      <c r="B66" s="98" t="s">
        <v>137</v>
      </c>
      <c r="C66" s="102">
        <f>C67+C70</f>
        <v>185408.07</v>
      </c>
      <c r="D66" s="102">
        <f>D67+D70</f>
        <v>301560.92</v>
      </c>
      <c r="E66" s="4"/>
      <c r="F66" s="99"/>
    </row>
    <row r="67" spans="1:6" ht="12.75" outlineLevel="1">
      <c r="A67" s="119" t="s">
        <v>20</v>
      </c>
      <c r="B67" s="100" t="s">
        <v>138</v>
      </c>
      <c r="C67" s="91">
        <f>C68+C69</f>
        <v>185408.07</v>
      </c>
      <c r="D67" s="91">
        <f>D68+D69</f>
        <v>301560.92</v>
      </c>
      <c r="E67" s="4"/>
      <c r="F67" s="99"/>
    </row>
    <row r="68" spans="1:6" ht="12.75" outlineLevel="1">
      <c r="A68" s="120" t="s">
        <v>39</v>
      </c>
      <c r="B68" s="100" t="s">
        <v>61</v>
      </c>
      <c r="C68" s="102">
        <v>185408.07</v>
      </c>
      <c r="D68" s="102">
        <v>301560.92</v>
      </c>
      <c r="E68" s="4"/>
      <c r="F68" s="99"/>
    </row>
    <row r="69" spans="1:6" ht="12.75" outlineLevel="1">
      <c r="A69" s="120" t="s">
        <v>39</v>
      </c>
      <c r="B69" s="100" t="s">
        <v>62</v>
      </c>
      <c r="C69" s="102">
        <v>0</v>
      </c>
      <c r="D69" s="102">
        <v>0</v>
      </c>
      <c r="E69" s="4"/>
      <c r="F69" s="99"/>
    </row>
    <row r="70" spans="1:6" ht="12.75" outlineLevel="1">
      <c r="A70" s="119" t="s">
        <v>22</v>
      </c>
      <c r="B70" s="100" t="s">
        <v>136</v>
      </c>
      <c r="C70" s="102">
        <v>0</v>
      </c>
      <c r="D70" s="102">
        <v>0</v>
      </c>
      <c r="E70" s="4"/>
      <c r="F70" s="99"/>
    </row>
    <row r="71" spans="1:6" ht="12.75">
      <c r="A71" s="113" t="s">
        <v>14</v>
      </c>
      <c r="B71" s="6" t="s">
        <v>34</v>
      </c>
      <c r="C71" s="104">
        <f>SUM(C72,C75,C76,C77,C78)</f>
        <v>8890891.57</v>
      </c>
      <c r="D71" s="104">
        <f>SUM(D72,D75,D76,D77,D78)</f>
        <v>8944041.51</v>
      </c>
      <c r="E71" s="4"/>
      <c r="F71" s="15"/>
    </row>
    <row r="72" spans="1:6" ht="12.75" outlineLevel="1">
      <c r="A72" s="119" t="s">
        <v>20</v>
      </c>
      <c r="B72" s="100" t="s">
        <v>135</v>
      </c>
      <c r="C72" s="104">
        <f>SUM(C73,C74)</f>
        <v>3739319.47</v>
      </c>
      <c r="D72" s="104">
        <f>SUM(D73,D74)</f>
        <v>2812035.73</v>
      </c>
      <c r="E72" s="4"/>
      <c r="F72" s="99"/>
    </row>
    <row r="73" spans="1:6" ht="12.75" outlineLevel="2">
      <c r="A73" s="120" t="s">
        <v>39</v>
      </c>
      <c r="B73" s="100" t="s">
        <v>61</v>
      </c>
      <c r="C73" s="244">
        <v>3435120.87</v>
      </c>
      <c r="D73" s="244">
        <v>2494788.73</v>
      </c>
      <c r="E73" s="4"/>
      <c r="F73" s="107"/>
    </row>
    <row r="74" spans="1:6" ht="12.75" outlineLevel="2">
      <c r="A74" s="120" t="s">
        <v>39</v>
      </c>
      <c r="B74" s="100" t="s">
        <v>62</v>
      </c>
      <c r="C74" s="102">
        <v>304198.6</v>
      </c>
      <c r="D74" s="102">
        <v>317247</v>
      </c>
      <c r="E74" s="4"/>
      <c r="F74" s="107"/>
    </row>
    <row r="75" spans="1:6" ht="32.25" customHeight="1" outlineLevel="1">
      <c r="A75" s="119" t="s">
        <v>22</v>
      </c>
      <c r="B75" s="98" t="s">
        <v>139</v>
      </c>
      <c r="C75" s="102">
        <v>115043.36</v>
      </c>
      <c r="D75" s="102">
        <v>224616.01</v>
      </c>
      <c r="E75" s="4"/>
      <c r="F75" s="99"/>
    </row>
    <row r="76" spans="1:6" ht="12.75" outlineLevel="1">
      <c r="A76" s="119" t="s">
        <v>23</v>
      </c>
      <c r="B76" s="100" t="s">
        <v>136</v>
      </c>
      <c r="C76" s="102">
        <v>4902401.55</v>
      </c>
      <c r="D76" s="102">
        <v>5131082.32</v>
      </c>
      <c r="E76" s="4"/>
      <c r="F76" s="99"/>
    </row>
    <row r="77" spans="1:6" ht="12.75" outlineLevel="1">
      <c r="A77" s="119" t="s">
        <v>25</v>
      </c>
      <c r="B77" s="121" t="s">
        <v>140</v>
      </c>
      <c r="C77" s="102">
        <v>67736.63</v>
      </c>
      <c r="D77" s="102">
        <v>36895.26</v>
      </c>
      <c r="E77" s="4"/>
      <c r="F77" s="99"/>
    </row>
    <row r="78" spans="1:6" ht="12.75" outlineLevel="1">
      <c r="A78" s="122" t="s">
        <v>27</v>
      </c>
      <c r="B78" s="123" t="s">
        <v>63</v>
      </c>
      <c r="C78" s="102">
        <v>66390.56</v>
      </c>
      <c r="D78" s="102">
        <v>739412.19</v>
      </c>
      <c r="E78" s="4"/>
      <c r="F78" s="99"/>
    </row>
    <row r="79" spans="1:6" ht="15">
      <c r="A79" s="108" t="s">
        <v>32</v>
      </c>
      <c r="B79" s="8" t="s">
        <v>64</v>
      </c>
      <c r="C79" s="95">
        <f>SUM(C80,C95)</f>
        <v>26433342.44</v>
      </c>
      <c r="D79" s="95">
        <f>SUM(D80,D95)</f>
        <v>49833847.63999999</v>
      </c>
      <c r="E79" s="4"/>
      <c r="F79" s="87"/>
    </row>
    <row r="80" spans="1:6" ht="12.75">
      <c r="A80" s="109" t="s">
        <v>10</v>
      </c>
      <c r="B80" s="29" t="s">
        <v>65</v>
      </c>
      <c r="C80" s="96">
        <f>SUM(C81,C86,C91)</f>
        <v>26287188.990000002</v>
      </c>
      <c r="D80" s="96">
        <f>SUM(D81,D86,D91)</f>
        <v>44593798.919999994</v>
      </c>
      <c r="E80" s="4"/>
      <c r="F80" s="15"/>
    </row>
    <row r="81" spans="1:6" ht="12.75" outlineLevel="1">
      <c r="A81" s="119" t="s">
        <v>20</v>
      </c>
      <c r="B81" s="105" t="s">
        <v>141</v>
      </c>
      <c r="C81" s="104">
        <f>SUM(C82:C85)</f>
        <v>0</v>
      </c>
      <c r="D81" s="104">
        <f>SUM(D82:D85)</f>
        <v>0</v>
      </c>
      <c r="E81" s="4"/>
      <c r="F81" s="99"/>
    </row>
    <row r="82" spans="1:6" ht="12.75" outlineLevel="2">
      <c r="A82" s="120" t="s">
        <v>39</v>
      </c>
      <c r="B82" s="105" t="s">
        <v>40</v>
      </c>
      <c r="C82" s="102">
        <v>0</v>
      </c>
      <c r="D82" s="102">
        <v>0</v>
      </c>
      <c r="E82" s="4"/>
      <c r="F82" s="107"/>
    </row>
    <row r="83" spans="1:6" ht="12.75" outlineLevel="2">
      <c r="A83" s="120" t="s">
        <v>39</v>
      </c>
      <c r="B83" s="105" t="s">
        <v>41</v>
      </c>
      <c r="C83" s="102">
        <v>0</v>
      </c>
      <c r="D83" s="102">
        <v>0</v>
      </c>
      <c r="E83" s="4"/>
      <c r="F83" s="107"/>
    </row>
    <row r="84" spans="1:6" ht="12.75" outlineLevel="2">
      <c r="A84" s="120" t="s">
        <v>39</v>
      </c>
      <c r="B84" s="105" t="s">
        <v>142</v>
      </c>
      <c r="C84" s="102">
        <v>0</v>
      </c>
      <c r="D84" s="102">
        <v>0</v>
      </c>
      <c r="E84" s="4"/>
      <c r="F84" s="107"/>
    </row>
    <row r="85" spans="1:6" ht="12.75" outlineLevel="2">
      <c r="A85" s="120" t="s">
        <v>39</v>
      </c>
      <c r="B85" s="105" t="s">
        <v>66</v>
      </c>
      <c r="C85" s="102">
        <v>0</v>
      </c>
      <c r="D85" s="102">
        <v>0</v>
      </c>
      <c r="E85" s="4"/>
      <c r="F85" s="107"/>
    </row>
    <row r="86" spans="1:6" ht="12.75" outlineLevel="1">
      <c r="A86" s="119" t="s">
        <v>22</v>
      </c>
      <c r="B86" s="105" t="s">
        <v>44</v>
      </c>
      <c r="C86" s="104">
        <f>SUM(C87:C90)</f>
        <v>94931.14</v>
      </c>
      <c r="D86" s="104">
        <f>SUM(D87:D90)</f>
        <v>591010.47</v>
      </c>
      <c r="E86" s="4"/>
      <c r="F86" s="99"/>
    </row>
    <row r="87" spans="1:6" ht="12.75" outlineLevel="2">
      <c r="A87" s="120" t="s">
        <v>39</v>
      </c>
      <c r="B87" s="105" t="s">
        <v>40</v>
      </c>
      <c r="C87" s="102">
        <v>0</v>
      </c>
      <c r="D87" s="102">
        <v>0</v>
      </c>
      <c r="E87" s="4"/>
      <c r="F87" s="107"/>
    </row>
    <row r="88" spans="1:6" ht="12.75" outlineLevel="2">
      <c r="A88" s="120" t="s">
        <v>39</v>
      </c>
      <c r="B88" s="105" t="s">
        <v>41</v>
      </c>
      <c r="C88" s="102">
        <v>0</v>
      </c>
      <c r="D88" s="102">
        <v>0</v>
      </c>
      <c r="E88" s="4"/>
      <c r="F88" s="107"/>
    </row>
    <row r="89" spans="1:6" ht="12.75" outlineLevel="2">
      <c r="A89" s="120" t="s">
        <v>39</v>
      </c>
      <c r="B89" s="105" t="s">
        <v>142</v>
      </c>
      <c r="C89" s="102">
        <v>71931.14</v>
      </c>
      <c r="D89" s="102">
        <v>135531.14</v>
      </c>
      <c r="E89" s="4"/>
      <c r="F89" s="107"/>
    </row>
    <row r="90" spans="1:6" ht="12.75" outlineLevel="2">
      <c r="A90" s="120" t="s">
        <v>39</v>
      </c>
      <c r="B90" s="105" t="s">
        <v>66</v>
      </c>
      <c r="C90" s="102">
        <v>23000</v>
      </c>
      <c r="D90" s="102">
        <v>455479.33</v>
      </c>
      <c r="E90" s="4"/>
      <c r="F90" s="107"/>
    </row>
    <row r="91" spans="1:6" ht="12.75" outlineLevel="1">
      <c r="A91" s="119" t="s">
        <v>23</v>
      </c>
      <c r="B91" s="105" t="s">
        <v>67</v>
      </c>
      <c r="C91" s="104">
        <f>SUM(C92:C94)</f>
        <v>26192257.85</v>
      </c>
      <c r="D91" s="104">
        <f>SUM(D92:D94)</f>
        <v>44002788.449999996</v>
      </c>
      <c r="E91" s="4"/>
      <c r="F91" s="99"/>
    </row>
    <row r="92" spans="1:6" ht="12.75" outlineLevel="2">
      <c r="A92" s="120" t="s">
        <v>39</v>
      </c>
      <c r="B92" s="105" t="s">
        <v>143</v>
      </c>
      <c r="C92" s="102">
        <v>24681230.11</v>
      </c>
      <c r="D92" s="102">
        <v>34718662.42</v>
      </c>
      <c r="E92" s="4"/>
      <c r="F92" s="107"/>
    </row>
    <row r="93" spans="1:6" ht="12.75" outlineLevel="2">
      <c r="A93" s="120" t="s">
        <v>39</v>
      </c>
      <c r="B93" s="105" t="s">
        <v>68</v>
      </c>
      <c r="C93" s="102">
        <v>522401.55</v>
      </c>
      <c r="D93" s="102">
        <v>7594877.55</v>
      </c>
      <c r="E93" s="4"/>
      <c r="F93" s="107"/>
    </row>
    <row r="94" spans="1:6" ht="12.75" outlineLevel="2">
      <c r="A94" s="120" t="s">
        <v>39</v>
      </c>
      <c r="B94" s="105" t="s">
        <v>69</v>
      </c>
      <c r="C94" s="102">
        <v>988626.19</v>
      </c>
      <c r="D94" s="102">
        <v>1689248.48</v>
      </c>
      <c r="E94" s="4"/>
      <c r="F94" s="107"/>
    </row>
    <row r="95" spans="1:6" ht="12.75">
      <c r="A95" s="114" t="s">
        <v>12</v>
      </c>
      <c r="B95" s="124" t="s">
        <v>70</v>
      </c>
      <c r="C95" s="125">
        <v>146153.45</v>
      </c>
      <c r="D95" s="125">
        <v>5240048.72</v>
      </c>
      <c r="E95" s="4"/>
      <c r="F95" s="15"/>
    </row>
    <row r="96" spans="1:6" ht="15">
      <c r="A96" s="108" t="s">
        <v>35</v>
      </c>
      <c r="B96" s="21" t="s">
        <v>144</v>
      </c>
      <c r="C96" s="126">
        <v>2954056.6</v>
      </c>
      <c r="D96" s="126">
        <v>514640.66</v>
      </c>
      <c r="E96" s="4"/>
      <c r="F96" s="87"/>
    </row>
    <row r="97" spans="1:6" ht="15">
      <c r="A97" s="127" t="s">
        <v>145</v>
      </c>
      <c r="B97" s="128" t="s">
        <v>146</v>
      </c>
      <c r="C97" s="126">
        <v>0</v>
      </c>
      <c r="D97" s="126">
        <v>0</v>
      </c>
      <c r="E97" s="4"/>
      <c r="F97" s="87"/>
    </row>
    <row r="98" spans="1:6" ht="15.75" thickBot="1">
      <c r="A98" s="127" t="s">
        <v>147</v>
      </c>
      <c r="B98" s="128" t="s">
        <v>148</v>
      </c>
      <c r="C98" s="129">
        <v>0</v>
      </c>
      <c r="D98" s="129">
        <v>0</v>
      </c>
      <c r="E98" s="4"/>
      <c r="F98" s="87"/>
    </row>
    <row r="99" spans="1:6" ht="27.75" customHeight="1" thickBot="1" thickTop="1">
      <c r="A99" s="250" t="s">
        <v>149</v>
      </c>
      <c r="B99" s="251"/>
      <c r="C99" s="83">
        <f>C11+C53+C97+C98</f>
        <v>119320945.51000002</v>
      </c>
      <c r="D99" s="83">
        <f>D11+D53+D97+D98</f>
        <v>140328287.81</v>
      </c>
      <c r="E99" s="4"/>
      <c r="F99" s="15"/>
    </row>
    <row r="100" spans="1:6" ht="13.5" thickTop="1">
      <c r="A100" s="131"/>
      <c r="B100" s="132"/>
      <c r="C100" s="133"/>
      <c r="D100" s="134"/>
      <c r="E100" s="4"/>
      <c r="F100" s="15"/>
    </row>
    <row r="101" spans="1:6" ht="16.5" thickBot="1">
      <c r="A101" s="135" t="s">
        <v>71</v>
      </c>
      <c r="B101" s="132"/>
      <c r="C101" s="16"/>
      <c r="D101" s="136" t="s">
        <v>72</v>
      </c>
      <c r="E101" s="4"/>
      <c r="F101" s="17"/>
    </row>
    <row r="102" spans="1:6" ht="17.25" customHeight="1" thickTop="1">
      <c r="A102" s="252"/>
      <c r="B102" s="254" t="s">
        <v>73</v>
      </c>
      <c r="C102" s="256" t="s">
        <v>74</v>
      </c>
      <c r="D102" s="257"/>
      <c r="F102" s="258"/>
    </row>
    <row r="103" spans="1:6" ht="26.25" thickBot="1">
      <c r="A103" s="253"/>
      <c r="B103" s="255"/>
      <c r="C103" s="2" t="s">
        <v>4</v>
      </c>
      <c r="D103" s="79" t="s">
        <v>5</v>
      </c>
      <c r="F103" s="258"/>
    </row>
    <row r="104" spans="1:6" ht="11.25" customHeight="1" thickBot="1" thickTop="1">
      <c r="A104" s="137">
        <v>1</v>
      </c>
      <c r="B104" s="18">
        <v>2</v>
      </c>
      <c r="C104" s="19">
        <v>3</v>
      </c>
      <c r="D104" s="81">
        <v>4</v>
      </c>
      <c r="F104" s="3"/>
    </row>
    <row r="105" spans="1:6" ht="27" customHeight="1" thickBot="1" thickTop="1">
      <c r="A105" s="130" t="s">
        <v>6</v>
      </c>
      <c r="B105" s="12" t="s">
        <v>75</v>
      </c>
      <c r="C105" s="83">
        <f>C106+C107+C109+C111+C114+C115+C116</f>
        <v>62305673.190000005</v>
      </c>
      <c r="D105" s="83">
        <f>D106+D107+D109+D111+D114+D115+D116</f>
        <v>83572123.13</v>
      </c>
      <c r="E105" s="4"/>
      <c r="F105" s="84"/>
    </row>
    <row r="106" spans="1:6" ht="15.75" thickTop="1">
      <c r="A106" s="138" t="s">
        <v>8</v>
      </c>
      <c r="B106" s="20" t="s">
        <v>76</v>
      </c>
      <c r="C106" s="126">
        <v>46303293.24</v>
      </c>
      <c r="D106" s="126">
        <v>49502399.23</v>
      </c>
      <c r="E106" s="4"/>
      <c r="F106" s="87"/>
    </row>
    <row r="107" spans="1:6" ht="15">
      <c r="A107" s="127" t="s">
        <v>17</v>
      </c>
      <c r="B107" s="21" t="s">
        <v>150</v>
      </c>
      <c r="C107" s="126">
        <v>1782922.63</v>
      </c>
      <c r="D107" s="126">
        <v>1237850.19</v>
      </c>
      <c r="E107" s="4"/>
      <c r="F107" s="87"/>
    </row>
    <row r="108" spans="1:6" ht="45">
      <c r="A108" s="139" t="s">
        <v>39</v>
      </c>
      <c r="B108" s="27" t="s">
        <v>151</v>
      </c>
      <c r="C108" s="126">
        <v>0</v>
      </c>
      <c r="D108" s="126">
        <v>0</v>
      </c>
      <c r="E108" s="4"/>
      <c r="F108" s="87"/>
    </row>
    <row r="109" spans="1:6" ht="15">
      <c r="A109" s="127" t="s">
        <v>32</v>
      </c>
      <c r="B109" s="21" t="s">
        <v>152</v>
      </c>
      <c r="C109" s="126">
        <v>10430405.85</v>
      </c>
      <c r="D109" s="126">
        <v>10356604.37</v>
      </c>
      <c r="E109" s="4"/>
      <c r="F109" s="87"/>
    </row>
    <row r="110" spans="1:6" ht="15">
      <c r="A110" s="120" t="s">
        <v>39</v>
      </c>
      <c r="B110" s="21" t="s">
        <v>153</v>
      </c>
      <c r="C110" s="126">
        <v>0</v>
      </c>
      <c r="D110" s="126">
        <v>0</v>
      </c>
      <c r="E110" s="4"/>
      <c r="F110" s="87"/>
    </row>
    <row r="111" spans="1:6" ht="15">
      <c r="A111" s="127" t="s">
        <v>35</v>
      </c>
      <c r="B111" s="21" t="s">
        <v>154</v>
      </c>
      <c r="C111" s="126">
        <v>21247.66</v>
      </c>
      <c r="D111" s="126">
        <v>566320.1</v>
      </c>
      <c r="E111" s="4"/>
      <c r="F111" s="87"/>
    </row>
    <row r="112" spans="1:6" ht="15">
      <c r="A112" s="120" t="s">
        <v>39</v>
      </c>
      <c r="B112" s="21" t="s">
        <v>155</v>
      </c>
      <c r="C112" s="126">
        <v>0</v>
      </c>
      <c r="D112" s="126">
        <v>0</v>
      </c>
      <c r="E112" s="4"/>
      <c r="F112" s="87"/>
    </row>
    <row r="113" spans="1:6" ht="15">
      <c r="A113" s="120" t="s">
        <v>39</v>
      </c>
      <c r="B113" s="21" t="s">
        <v>156</v>
      </c>
      <c r="C113" s="126">
        <v>0</v>
      </c>
      <c r="D113" s="126">
        <v>0</v>
      </c>
      <c r="E113" s="4"/>
      <c r="F113" s="87"/>
    </row>
    <row r="114" spans="1:6" ht="15">
      <c r="A114" s="127" t="s">
        <v>47</v>
      </c>
      <c r="B114" s="21" t="s">
        <v>157</v>
      </c>
      <c r="C114" s="126">
        <v>-418451.93</v>
      </c>
      <c r="D114" s="126">
        <v>717273.43</v>
      </c>
      <c r="E114" s="4"/>
      <c r="F114" s="87"/>
    </row>
    <row r="115" spans="1:6" ht="15">
      <c r="A115" s="127" t="s">
        <v>77</v>
      </c>
      <c r="B115" s="21" t="s">
        <v>158</v>
      </c>
      <c r="C115" s="126">
        <v>4186255.74</v>
      </c>
      <c r="D115" s="126">
        <v>21191675.81</v>
      </c>
      <c r="E115" s="4"/>
      <c r="F115" s="87"/>
    </row>
    <row r="116" spans="1:6" ht="30.75" thickBot="1">
      <c r="A116" s="140" t="s">
        <v>78</v>
      </c>
      <c r="B116" s="141" t="s">
        <v>159</v>
      </c>
      <c r="C116" s="126">
        <v>0</v>
      </c>
      <c r="D116" s="126">
        <v>0</v>
      </c>
      <c r="E116" s="4"/>
      <c r="F116" s="87"/>
    </row>
    <row r="117" spans="1:6" ht="30" customHeight="1" thickBot="1" thickTop="1">
      <c r="A117" s="130" t="s">
        <v>51</v>
      </c>
      <c r="B117" s="22" t="s">
        <v>79</v>
      </c>
      <c r="C117" s="142">
        <f>SUM(C118,C126,C135,C160)</f>
        <v>57015272.32</v>
      </c>
      <c r="D117" s="142">
        <f>SUM(D118,D126,D135,D160)</f>
        <v>56756164.68</v>
      </c>
      <c r="E117" s="4"/>
      <c r="F117" s="84"/>
    </row>
    <row r="118" spans="1:6" ht="15.75" thickTop="1">
      <c r="A118" s="138" t="s">
        <v>8</v>
      </c>
      <c r="B118" s="20" t="s">
        <v>80</v>
      </c>
      <c r="C118" s="143">
        <f>SUM(C119,C120,C123)</f>
        <v>565692.68</v>
      </c>
      <c r="D118" s="143">
        <f>SUM(D119,D120,D123)</f>
        <v>957094.45</v>
      </c>
      <c r="E118" s="4"/>
      <c r="F118" s="87"/>
    </row>
    <row r="119" spans="1:6" ht="12.75">
      <c r="A119" s="144" t="s">
        <v>10</v>
      </c>
      <c r="B119" s="23" t="s">
        <v>81</v>
      </c>
      <c r="C119" s="145">
        <v>0</v>
      </c>
      <c r="D119" s="145">
        <v>0</v>
      </c>
      <c r="E119" s="146"/>
      <c r="F119" s="15"/>
    </row>
    <row r="120" spans="1:6" ht="12.75">
      <c r="A120" s="147" t="s">
        <v>12</v>
      </c>
      <c r="B120" s="24" t="s">
        <v>82</v>
      </c>
      <c r="C120" s="104">
        <f>SUM(C121,C122)</f>
        <v>0</v>
      </c>
      <c r="D120" s="104">
        <f>SUM(D121,D122)</f>
        <v>0</v>
      </c>
      <c r="E120" s="4"/>
      <c r="F120" s="15"/>
    </row>
    <row r="121" spans="1:6" ht="12.75" outlineLevel="1">
      <c r="A121" s="148" t="s">
        <v>39</v>
      </c>
      <c r="B121" s="149" t="s">
        <v>83</v>
      </c>
      <c r="C121" s="102">
        <v>0</v>
      </c>
      <c r="D121" s="102">
        <v>0</v>
      </c>
      <c r="E121" s="4"/>
      <c r="F121" s="99"/>
    </row>
    <row r="122" spans="1:6" ht="12.75" outlineLevel="1">
      <c r="A122" s="148" t="s">
        <v>39</v>
      </c>
      <c r="B122" s="149" t="s">
        <v>84</v>
      </c>
      <c r="C122" s="102">
        <v>0</v>
      </c>
      <c r="D122" s="102">
        <v>0</v>
      </c>
      <c r="E122" s="4"/>
      <c r="F122" s="99"/>
    </row>
    <row r="123" spans="1:6" ht="12.75">
      <c r="A123" s="147" t="s">
        <v>14</v>
      </c>
      <c r="B123" s="24" t="s">
        <v>85</v>
      </c>
      <c r="C123" s="104">
        <f>SUM(C124,C125)</f>
        <v>565692.68</v>
      </c>
      <c r="D123" s="104">
        <v>957094.45</v>
      </c>
      <c r="E123" s="4"/>
      <c r="F123" s="15"/>
    </row>
    <row r="124" spans="1:6" ht="12.75" outlineLevel="1">
      <c r="A124" s="148" t="s">
        <v>39</v>
      </c>
      <c r="B124" s="149" t="s">
        <v>86</v>
      </c>
      <c r="C124" s="102">
        <v>0</v>
      </c>
      <c r="D124" s="102">
        <v>0</v>
      </c>
      <c r="E124" s="4"/>
      <c r="F124" s="99"/>
    </row>
    <row r="125" spans="1:6" ht="12.75" outlineLevel="1">
      <c r="A125" s="148" t="s">
        <v>39</v>
      </c>
      <c r="B125" s="150" t="s">
        <v>87</v>
      </c>
      <c r="C125" s="102">
        <v>565692.68</v>
      </c>
      <c r="D125" s="102">
        <v>957094.45</v>
      </c>
      <c r="E125" s="4"/>
      <c r="F125" s="99"/>
    </row>
    <row r="126" spans="1:6" ht="15">
      <c r="A126" s="127" t="s">
        <v>17</v>
      </c>
      <c r="B126" s="27" t="s">
        <v>160</v>
      </c>
      <c r="C126" s="95">
        <f>C127+C128+C129</f>
        <v>5873629.390000001</v>
      </c>
      <c r="D126" s="95">
        <f>D127+D128+D129</f>
        <v>5195980.029999999</v>
      </c>
      <c r="E126" s="4"/>
      <c r="F126" s="87"/>
    </row>
    <row r="127" spans="1:6" ht="12.75">
      <c r="A127" s="144" t="s">
        <v>10</v>
      </c>
      <c r="B127" s="23" t="s">
        <v>161</v>
      </c>
      <c r="C127" s="145">
        <v>0</v>
      </c>
      <c r="D127" s="145">
        <v>0</v>
      </c>
      <c r="E127" s="4"/>
      <c r="F127" s="15"/>
    </row>
    <row r="128" spans="1:6" ht="25.5">
      <c r="A128" s="151" t="s">
        <v>12</v>
      </c>
      <c r="B128" s="152" t="s">
        <v>162</v>
      </c>
      <c r="C128" s="129">
        <v>0</v>
      </c>
      <c r="D128" s="129">
        <v>0</v>
      </c>
      <c r="E128" s="4"/>
      <c r="F128" s="15"/>
    </row>
    <row r="129" spans="1:6" ht="12.75">
      <c r="A129" s="147" t="s">
        <v>14</v>
      </c>
      <c r="B129" s="24" t="s">
        <v>163</v>
      </c>
      <c r="C129" s="104">
        <f>C130+C131+C132+C133+C134</f>
        <v>5873629.390000001</v>
      </c>
      <c r="D129" s="104">
        <f>D130+D131+D132+D133+D134</f>
        <v>5195980.029999999</v>
      </c>
      <c r="E129" s="4"/>
      <c r="F129" s="15"/>
    </row>
    <row r="130" spans="1:6" ht="12.75" outlineLevel="1">
      <c r="A130" s="153" t="s">
        <v>20</v>
      </c>
      <c r="B130" s="25" t="s">
        <v>88</v>
      </c>
      <c r="C130" s="102">
        <v>4460294.61</v>
      </c>
      <c r="D130" s="102">
        <v>3995417.3</v>
      </c>
      <c r="E130" s="4"/>
      <c r="F130" s="99"/>
    </row>
    <row r="131" spans="1:6" ht="12.75" outlineLevel="1">
      <c r="A131" s="154" t="s">
        <v>22</v>
      </c>
      <c r="B131" s="26" t="s">
        <v>164</v>
      </c>
      <c r="C131" s="102">
        <v>0</v>
      </c>
      <c r="D131" s="102">
        <v>0</v>
      </c>
      <c r="E131" s="4"/>
      <c r="F131" s="99"/>
    </row>
    <row r="132" spans="1:6" ht="12.75" outlineLevel="1">
      <c r="A132" s="154" t="s">
        <v>23</v>
      </c>
      <c r="B132" s="26" t="s">
        <v>89</v>
      </c>
      <c r="C132" s="102">
        <v>0</v>
      </c>
      <c r="D132" s="102">
        <v>0</v>
      </c>
      <c r="E132" s="4"/>
      <c r="F132" s="99"/>
    </row>
    <row r="133" spans="1:6" ht="12.75" outlineLevel="1">
      <c r="A133" s="154" t="s">
        <v>25</v>
      </c>
      <c r="B133" s="26" t="s">
        <v>92</v>
      </c>
      <c r="C133" s="102">
        <v>0</v>
      </c>
      <c r="D133" s="102">
        <v>0</v>
      </c>
      <c r="E133" s="4"/>
      <c r="F133" s="99"/>
    </row>
    <row r="134" spans="1:6" ht="12.75" outlineLevel="1">
      <c r="A134" s="154" t="s">
        <v>27</v>
      </c>
      <c r="B134" s="26" t="s">
        <v>165</v>
      </c>
      <c r="C134" s="102">
        <v>1413334.78</v>
      </c>
      <c r="D134" s="102">
        <v>1200562.73</v>
      </c>
      <c r="E134" s="4"/>
      <c r="F134" s="99"/>
    </row>
    <row r="135" spans="1:6" ht="15">
      <c r="A135" s="127" t="s">
        <v>32</v>
      </c>
      <c r="B135" s="27" t="s">
        <v>90</v>
      </c>
      <c r="C135" s="95">
        <f>C136+C141+C146+C159</f>
        <v>14766165.350000001</v>
      </c>
      <c r="D135" s="95">
        <f>D136+D141+D146+D159</f>
        <v>11870277.370000003</v>
      </c>
      <c r="E135" s="4"/>
      <c r="F135" s="87"/>
    </row>
    <row r="136" spans="1:6" ht="12.75">
      <c r="A136" s="144" t="s">
        <v>10</v>
      </c>
      <c r="B136" s="23" t="s">
        <v>91</v>
      </c>
      <c r="C136" s="96">
        <f>SUM(C137,C140)</f>
        <v>180264.51</v>
      </c>
      <c r="D136" s="96">
        <f>SUM(D137,D140)</f>
        <v>94795</v>
      </c>
      <c r="E136" s="4"/>
      <c r="F136" s="15"/>
    </row>
    <row r="137" spans="1:6" ht="12.75" outlineLevel="1">
      <c r="A137" s="154" t="s">
        <v>20</v>
      </c>
      <c r="B137" s="26" t="s">
        <v>166</v>
      </c>
      <c r="C137" s="155">
        <f>SUM(C138,C139)</f>
        <v>180264.51</v>
      </c>
      <c r="D137" s="155">
        <f>SUM(D138,D139)</f>
        <v>94795</v>
      </c>
      <c r="E137" s="4"/>
      <c r="F137" s="99"/>
    </row>
    <row r="138" spans="1:6" ht="12.75" outlineLevel="2">
      <c r="A138" s="148" t="s">
        <v>39</v>
      </c>
      <c r="B138" s="26" t="s">
        <v>61</v>
      </c>
      <c r="C138" s="102">
        <v>180264.51</v>
      </c>
      <c r="D138" s="102">
        <v>94795</v>
      </c>
      <c r="E138" s="4"/>
      <c r="F138" s="107"/>
    </row>
    <row r="139" spans="1:6" ht="12.75" outlineLevel="2">
      <c r="A139" s="148" t="s">
        <v>39</v>
      </c>
      <c r="B139" s="26" t="s">
        <v>62</v>
      </c>
      <c r="C139" s="102">
        <v>0</v>
      </c>
      <c r="D139" s="102">
        <v>0</v>
      </c>
      <c r="E139" s="4"/>
      <c r="F139" s="107"/>
    </row>
    <row r="140" spans="1:6" ht="12.75" outlineLevel="1">
      <c r="A140" s="154" t="s">
        <v>22</v>
      </c>
      <c r="B140" s="26" t="s">
        <v>136</v>
      </c>
      <c r="C140" s="102">
        <v>0</v>
      </c>
      <c r="D140" s="102">
        <v>0</v>
      </c>
      <c r="E140" s="4"/>
      <c r="F140" s="99"/>
    </row>
    <row r="141" spans="1:6" ht="25.5" outlineLevel="1">
      <c r="A141" s="156" t="s">
        <v>128</v>
      </c>
      <c r="B141" s="24" t="s">
        <v>167</v>
      </c>
      <c r="C141" s="102">
        <f>C142+C145</f>
        <v>33955</v>
      </c>
      <c r="D141" s="102">
        <f>D142+D145</f>
        <v>131838</v>
      </c>
      <c r="E141" s="157"/>
      <c r="F141" s="158"/>
    </row>
    <row r="142" spans="1:6" ht="12.75" outlineLevel="1">
      <c r="A142" s="154" t="s">
        <v>20</v>
      </c>
      <c r="B142" s="26" t="s">
        <v>166</v>
      </c>
      <c r="C142" s="159">
        <f>C143+C144</f>
        <v>33955</v>
      </c>
      <c r="D142" s="159">
        <f>D143+D144</f>
        <v>131838</v>
      </c>
      <c r="E142" s="4"/>
      <c r="F142" s="99"/>
    </row>
    <row r="143" spans="1:6" ht="12.75" outlineLevel="1">
      <c r="A143" s="148" t="s">
        <v>39</v>
      </c>
      <c r="B143" s="26" t="s">
        <v>61</v>
      </c>
      <c r="C143" s="102">
        <v>33955</v>
      </c>
      <c r="D143" s="102">
        <v>131838</v>
      </c>
      <c r="E143" s="4"/>
      <c r="F143" s="99"/>
    </row>
    <row r="144" spans="1:6" ht="12.75" outlineLevel="1">
      <c r="A144" s="148" t="s">
        <v>39</v>
      </c>
      <c r="B144" s="26" t="s">
        <v>62</v>
      </c>
      <c r="C144" s="102">
        <v>0</v>
      </c>
      <c r="D144" s="102">
        <v>0</v>
      </c>
      <c r="E144" s="4"/>
      <c r="F144" s="99"/>
    </row>
    <row r="145" spans="1:6" ht="12.75" outlineLevel="1">
      <c r="A145" s="154" t="s">
        <v>22</v>
      </c>
      <c r="B145" s="26" t="s">
        <v>136</v>
      </c>
      <c r="C145" s="102">
        <v>0</v>
      </c>
      <c r="D145" s="102">
        <v>0</v>
      </c>
      <c r="E145" s="4"/>
      <c r="F145" s="99"/>
    </row>
    <row r="146" spans="1:6" ht="12.75">
      <c r="A146" s="147" t="s">
        <v>14</v>
      </c>
      <c r="B146" s="24" t="s">
        <v>168</v>
      </c>
      <c r="C146" s="160">
        <f>SUM(C147,C148,C149,C150,C153,C154,C155,C156,C157,C158)</f>
        <v>14507966.88</v>
      </c>
      <c r="D146" s="160">
        <f>SUM(D147,D148,D149,D150,D153,D154,D155,D156,D157,D158)</f>
        <v>11606633.410000002</v>
      </c>
      <c r="E146" s="4"/>
      <c r="F146" s="15"/>
    </row>
    <row r="147" spans="1:6" ht="12.75" outlineLevel="1">
      <c r="A147" s="161" t="s">
        <v>20</v>
      </c>
      <c r="B147" s="149" t="s">
        <v>88</v>
      </c>
      <c r="C147" s="102">
        <v>2752628.69</v>
      </c>
      <c r="D147" s="102">
        <v>2092562.03</v>
      </c>
      <c r="E147" s="4"/>
      <c r="F147" s="99"/>
    </row>
    <row r="148" spans="1:6" ht="12.75" outlineLevel="1">
      <c r="A148" s="161" t="s">
        <v>22</v>
      </c>
      <c r="B148" s="149" t="s">
        <v>169</v>
      </c>
      <c r="C148" s="102">
        <v>0</v>
      </c>
      <c r="D148" s="102">
        <v>0</v>
      </c>
      <c r="E148" s="4"/>
      <c r="F148" s="99"/>
    </row>
    <row r="149" spans="1:6" ht="12.75" outlineLevel="1">
      <c r="A149" s="161" t="s">
        <v>23</v>
      </c>
      <c r="B149" s="149" t="s">
        <v>89</v>
      </c>
      <c r="C149" s="102">
        <v>0</v>
      </c>
      <c r="D149" s="102">
        <v>0</v>
      </c>
      <c r="E149" s="4"/>
      <c r="F149" s="99"/>
    </row>
    <row r="150" spans="1:6" ht="12.75" outlineLevel="1">
      <c r="A150" s="161" t="s">
        <v>25</v>
      </c>
      <c r="B150" s="149" t="s">
        <v>170</v>
      </c>
      <c r="C150" s="160">
        <f>SUM(C151,C152)</f>
        <v>3033971.79</v>
      </c>
      <c r="D150" s="160">
        <f>SUM(D151,D152)</f>
        <v>2814109.3800000004</v>
      </c>
      <c r="E150" s="4"/>
      <c r="F150" s="99"/>
    </row>
    <row r="151" spans="1:6" ht="12.75" outlineLevel="2">
      <c r="A151" s="162" t="s">
        <v>39</v>
      </c>
      <c r="B151" s="149" t="s">
        <v>61</v>
      </c>
      <c r="C151" s="102">
        <v>3029447.8</v>
      </c>
      <c r="D151" s="102">
        <v>2810709.66</v>
      </c>
      <c r="E151" s="4"/>
      <c r="F151" s="107"/>
    </row>
    <row r="152" spans="1:6" ht="12.75" outlineLevel="2">
      <c r="A152" s="162" t="s">
        <v>39</v>
      </c>
      <c r="B152" s="149" t="s">
        <v>62</v>
      </c>
      <c r="C152" s="102">
        <v>4523.99</v>
      </c>
      <c r="D152" s="102">
        <v>3399.72</v>
      </c>
      <c r="E152" s="4"/>
      <c r="F152" s="107"/>
    </row>
    <row r="153" spans="1:6" ht="12.75" outlineLevel="1">
      <c r="A153" s="161" t="s">
        <v>27</v>
      </c>
      <c r="B153" s="149" t="s">
        <v>171</v>
      </c>
      <c r="C153" s="102">
        <v>1643432.93</v>
      </c>
      <c r="D153" s="102">
        <v>1802540.03</v>
      </c>
      <c r="E153" s="4"/>
      <c r="F153" s="99"/>
    </row>
    <row r="154" spans="1:6" ht="12.75" outlineLevel="1">
      <c r="A154" s="161" t="s">
        <v>28</v>
      </c>
      <c r="B154" s="149" t="s">
        <v>92</v>
      </c>
      <c r="C154" s="102">
        <v>0</v>
      </c>
      <c r="D154" s="102">
        <v>0</v>
      </c>
      <c r="E154" s="4"/>
      <c r="F154" s="99"/>
    </row>
    <row r="155" spans="1:6" ht="25.5" outlineLevel="1">
      <c r="A155" s="161" t="s">
        <v>93</v>
      </c>
      <c r="B155" s="149" t="s">
        <v>172</v>
      </c>
      <c r="C155" s="102">
        <v>2207782.37</v>
      </c>
      <c r="D155" s="102">
        <v>1507425.53</v>
      </c>
      <c r="E155" s="4"/>
      <c r="F155" s="99"/>
    </row>
    <row r="156" spans="1:6" ht="12.75" outlineLevel="1">
      <c r="A156" s="161" t="s">
        <v>94</v>
      </c>
      <c r="B156" s="105" t="s">
        <v>173</v>
      </c>
      <c r="C156" s="102">
        <v>204731.14</v>
      </c>
      <c r="D156" s="102">
        <v>349560.3</v>
      </c>
      <c r="E156" s="4"/>
      <c r="F156" s="99"/>
    </row>
    <row r="157" spans="1:6" ht="12.75" outlineLevel="1">
      <c r="A157" s="161" t="s">
        <v>95</v>
      </c>
      <c r="B157" s="105" t="s">
        <v>136</v>
      </c>
      <c r="C157" s="102">
        <v>4630766.36</v>
      </c>
      <c r="D157" s="102">
        <v>2578535.25</v>
      </c>
      <c r="E157" s="4"/>
      <c r="F157" s="99"/>
    </row>
    <row r="158" spans="1:6" ht="12.75" outlineLevel="1">
      <c r="A158" s="161" t="s">
        <v>96</v>
      </c>
      <c r="B158" s="163" t="s">
        <v>63</v>
      </c>
      <c r="C158" s="102">
        <v>34653.6</v>
      </c>
      <c r="D158" s="102">
        <v>461900.89</v>
      </c>
      <c r="E158" s="4"/>
      <c r="F158" s="99"/>
    </row>
    <row r="159" spans="1:6" ht="12.75">
      <c r="A159" s="147" t="s">
        <v>16</v>
      </c>
      <c r="B159" s="28" t="s">
        <v>97</v>
      </c>
      <c r="C159" s="102">
        <v>43978.96</v>
      </c>
      <c r="D159" s="102">
        <v>37010.96</v>
      </c>
      <c r="E159" s="4"/>
      <c r="F159" s="15"/>
    </row>
    <row r="160" spans="1:6" ht="15">
      <c r="A160" s="127" t="s">
        <v>35</v>
      </c>
      <c r="B160" s="21" t="s">
        <v>98</v>
      </c>
      <c r="C160" s="164">
        <f>SUM(C161,C162)</f>
        <v>35809784.9</v>
      </c>
      <c r="D160" s="164">
        <f>SUM(D161,D162)</f>
        <v>38732812.83</v>
      </c>
      <c r="E160" s="4"/>
      <c r="F160" s="87"/>
    </row>
    <row r="161" spans="1:6" ht="12.75">
      <c r="A161" s="144" t="s">
        <v>10</v>
      </c>
      <c r="B161" s="29" t="s">
        <v>99</v>
      </c>
      <c r="C161" s="102">
        <v>0</v>
      </c>
      <c r="D161" s="102">
        <v>0</v>
      </c>
      <c r="E161" s="4"/>
      <c r="F161" s="15"/>
    </row>
    <row r="162" spans="1:6" ht="12.75">
      <c r="A162" s="147" t="s">
        <v>12</v>
      </c>
      <c r="B162" s="28" t="s">
        <v>50</v>
      </c>
      <c r="C162" s="160">
        <f>SUM(C163,C164)</f>
        <v>35809784.9</v>
      </c>
      <c r="D162" s="160">
        <f>SUM(D163,D164)</f>
        <v>38732812.83</v>
      </c>
      <c r="E162" s="4"/>
      <c r="F162" s="15"/>
    </row>
    <row r="163" spans="1:6" ht="12.75" outlineLevel="1">
      <c r="A163" s="148" t="s">
        <v>39</v>
      </c>
      <c r="B163" s="30" t="s">
        <v>86</v>
      </c>
      <c r="C163" s="102">
        <v>26673477.99</v>
      </c>
      <c r="D163" s="102">
        <v>26469014.2</v>
      </c>
      <c r="E163" s="4"/>
      <c r="F163" s="99"/>
    </row>
    <row r="164" spans="1:6" ht="13.5" outlineLevel="1" thickBot="1">
      <c r="A164" s="148" t="s">
        <v>39</v>
      </c>
      <c r="B164" s="31" t="s">
        <v>87</v>
      </c>
      <c r="C164" s="102">
        <v>9136306.91</v>
      </c>
      <c r="D164" s="102">
        <v>12263798.63</v>
      </c>
      <c r="E164" s="4"/>
      <c r="F164" s="99"/>
    </row>
    <row r="165" spans="1:6" ht="27.75" customHeight="1" thickBot="1" thickTop="1">
      <c r="A165" s="165"/>
      <c r="B165" s="166" t="s">
        <v>174</v>
      </c>
      <c r="C165" s="167">
        <f>SUM(C105,C117)</f>
        <v>119320945.51</v>
      </c>
      <c r="D165" s="167">
        <f>SUM(D105,D117)</f>
        <v>140328287.81</v>
      </c>
      <c r="F165" s="168"/>
    </row>
    <row r="166" ht="15.75">
      <c r="B166" s="33"/>
    </row>
    <row r="167" spans="1:5" ht="15.75" customHeight="1">
      <c r="A167" s="169"/>
      <c r="B167" s="170" t="s">
        <v>233</v>
      </c>
      <c r="C167" s="171"/>
      <c r="D167" s="171"/>
      <c r="E167" s="172"/>
    </row>
    <row r="168" spans="1:5" ht="15">
      <c r="A168" s="169"/>
      <c r="B168" s="173"/>
      <c r="C168" s="174"/>
      <c r="D168" s="171"/>
      <c r="E168" s="171"/>
    </row>
    <row r="169" spans="1:5" ht="15">
      <c r="A169" s="169"/>
      <c r="B169" s="175"/>
      <c r="C169" s="176">
        <f>C99-C165</f>
        <v>0</v>
      </c>
      <c r="D169" s="176">
        <f>D99-D165</f>
        <v>0</v>
      </c>
      <c r="E169" s="177"/>
    </row>
    <row r="170" spans="1:5" ht="15">
      <c r="A170" s="169"/>
      <c r="B170" s="175"/>
      <c r="C170" s="175"/>
      <c r="D170" s="175"/>
      <c r="E170" s="177"/>
    </row>
    <row r="171" spans="1:5" ht="15">
      <c r="A171" s="169"/>
      <c r="B171" s="175"/>
      <c r="C171" s="175"/>
      <c r="D171" s="175"/>
      <c r="E171" s="177"/>
    </row>
    <row r="172" spans="1:5" ht="15">
      <c r="A172" s="169"/>
      <c r="B172" s="175"/>
      <c r="C172" s="249"/>
      <c r="D172" s="249"/>
      <c r="E172" s="177"/>
    </row>
    <row r="173" spans="1:5" ht="15">
      <c r="A173" s="169"/>
      <c r="B173" s="175"/>
      <c r="C173" s="175"/>
      <c r="D173" s="175"/>
      <c r="E173" s="177"/>
    </row>
    <row r="174" spans="1:5" ht="15">
      <c r="A174" s="169"/>
      <c r="B174" s="175"/>
      <c r="C174" s="175"/>
      <c r="D174" s="175"/>
      <c r="E174" s="177"/>
    </row>
    <row r="175" spans="1:5" ht="15">
      <c r="A175" s="169"/>
      <c r="B175" s="175"/>
      <c r="C175" s="249"/>
      <c r="D175" s="249"/>
      <c r="E175" s="177"/>
    </row>
    <row r="176" spans="1:5" ht="15">
      <c r="A176" s="169"/>
      <c r="B176" s="175"/>
      <c r="C176" s="175"/>
      <c r="D176" s="175"/>
      <c r="E176" s="177"/>
    </row>
    <row r="177" spans="1:5" ht="15">
      <c r="A177" s="169"/>
      <c r="B177" s="175"/>
      <c r="C177" s="175"/>
      <c r="D177" s="175"/>
      <c r="E177" s="177"/>
    </row>
    <row r="178" spans="1:5" ht="15">
      <c r="A178" s="169"/>
      <c r="B178" s="175"/>
      <c r="C178" s="249"/>
      <c r="D178" s="249"/>
      <c r="E178" s="177"/>
    </row>
    <row r="179" spans="1:5" ht="15">
      <c r="A179" s="169"/>
      <c r="B179" s="175"/>
      <c r="C179" s="175"/>
      <c r="D179" s="175"/>
      <c r="E179" s="177"/>
    </row>
    <row r="180" spans="1:5" ht="15">
      <c r="A180" s="169"/>
      <c r="B180" s="175"/>
      <c r="C180" s="175"/>
      <c r="D180" s="175"/>
      <c r="E180" s="177"/>
    </row>
    <row r="181" spans="1:5" ht="15">
      <c r="A181" s="169"/>
      <c r="B181" s="175"/>
      <c r="C181" s="249"/>
      <c r="D181" s="249"/>
      <c r="E181" s="249"/>
    </row>
    <row r="182" spans="1:5" ht="15">
      <c r="A182" s="169"/>
      <c r="B182" s="175"/>
      <c r="C182" s="175"/>
      <c r="D182" s="175"/>
      <c r="E182" s="175"/>
    </row>
    <row r="183" spans="1:5" ht="15">
      <c r="A183" s="169"/>
      <c r="B183" s="175"/>
      <c r="C183" s="175"/>
      <c r="D183" s="175"/>
      <c r="E183" s="175"/>
    </row>
    <row r="184" spans="1:5" ht="15">
      <c r="A184" s="169"/>
      <c r="B184" s="175"/>
      <c r="C184" s="249"/>
      <c r="D184" s="249"/>
      <c r="E184" s="177"/>
    </row>
    <row r="185" spans="1:5" ht="15">
      <c r="A185" s="169"/>
      <c r="B185" s="175"/>
      <c r="C185" s="175"/>
      <c r="D185" s="175"/>
      <c r="E185" s="177"/>
    </row>
    <row r="186" spans="1:5" ht="15">
      <c r="A186" s="169"/>
      <c r="B186" s="175"/>
      <c r="C186" s="175"/>
      <c r="D186" s="175"/>
      <c r="E186" s="177"/>
    </row>
    <row r="187" spans="1:6" ht="14.25" customHeight="1">
      <c r="A187" s="169"/>
      <c r="B187" s="175"/>
      <c r="C187" s="249"/>
      <c r="D187" s="249"/>
      <c r="E187" s="249"/>
      <c r="F187" s="35"/>
    </row>
    <row r="188" spans="1:6" ht="14.25" customHeight="1">
      <c r="A188" s="169"/>
      <c r="B188" s="175"/>
      <c r="C188" s="175"/>
      <c r="D188" s="175"/>
      <c r="E188" s="175"/>
      <c r="F188" s="35"/>
    </row>
    <row r="189" spans="1:6" ht="14.25" customHeight="1">
      <c r="A189" s="169"/>
      <c r="B189" s="175"/>
      <c r="C189" s="175"/>
      <c r="D189" s="175"/>
      <c r="E189" s="175"/>
      <c r="F189" s="35"/>
    </row>
    <row r="190" spans="1:5" ht="15">
      <c r="A190" s="169"/>
      <c r="B190" s="175"/>
      <c r="C190" s="249"/>
      <c r="D190" s="249"/>
      <c r="E190" s="177"/>
    </row>
    <row r="191" spans="1:5" ht="15">
      <c r="A191" s="169"/>
      <c r="B191" s="175"/>
      <c r="C191" s="175"/>
      <c r="D191" s="175"/>
      <c r="E191" s="177"/>
    </row>
    <row r="192" spans="1:5" ht="15">
      <c r="A192" s="169"/>
      <c r="B192" s="175"/>
      <c r="C192" s="175"/>
      <c r="D192" s="175"/>
      <c r="E192" s="177"/>
    </row>
    <row r="193" spans="1:5" ht="15">
      <c r="A193" s="169"/>
      <c r="B193" s="175"/>
      <c r="C193" s="249"/>
      <c r="D193" s="249"/>
      <c r="E193" s="177"/>
    </row>
    <row r="194" spans="1:5" ht="15">
      <c r="A194" s="169"/>
      <c r="B194" s="175"/>
      <c r="C194" s="175"/>
      <c r="D194" s="175"/>
      <c r="E194" s="177"/>
    </row>
    <row r="195" spans="1:5" ht="15">
      <c r="A195" s="169"/>
      <c r="B195" s="175"/>
      <c r="C195" s="175"/>
      <c r="D195" s="175"/>
      <c r="E195" s="177"/>
    </row>
    <row r="196" spans="1:6" ht="15.75" customHeight="1">
      <c r="A196" s="169"/>
      <c r="B196" s="175"/>
      <c r="C196" s="249"/>
      <c r="D196" s="249"/>
      <c r="E196" s="249"/>
      <c r="F196" s="36"/>
    </row>
    <row r="197" spans="1:5" ht="15">
      <c r="A197" s="169"/>
      <c r="B197" s="169"/>
      <c r="C197" s="169"/>
      <c r="D197" s="169"/>
      <c r="E197" s="169"/>
    </row>
    <row r="198" spans="1:5" ht="15.75" customHeight="1">
      <c r="A198" s="169"/>
      <c r="B198" s="169"/>
      <c r="C198" s="169"/>
      <c r="D198" s="169"/>
      <c r="E198" s="169"/>
    </row>
    <row r="199" spans="1:5" ht="15.75" customHeight="1">
      <c r="A199" s="169"/>
      <c r="B199" s="169"/>
      <c r="C199" s="169"/>
      <c r="D199" s="169"/>
      <c r="E199" s="169"/>
    </row>
    <row r="200" spans="1:5" ht="15.75" customHeight="1">
      <c r="A200" s="169"/>
      <c r="B200" s="169"/>
      <c r="C200" s="169"/>
      <c r="D200" s="169"/>
      <c r="E200" s="169"/>
    </row>
    <row r="201" spans="1:5" ht="15.75" customHeight="1">
      <c r="A201" s="169"/>
      <c r="B201" s="169"/>
      <c r="C201" s="169"/>
      <c r="D201" s="169"/>
      <c r="E201" s="169"/>
    </row>
    <row r="202" spans="1:5" ht="15.75" customHeight="1">
      <c r="A202" s="169"/>
      <c r="B202" s="169"/>
      <c r="C202" s="169"/>
      <c r="D202" s="169"/>
      <c r="E202" s="169"/>
    </row>
    <row r="203" spans="1:5" ht="15.75" customHeight="1">
      <c r="A203" s="169"/>
      <c r="B203" s="169"/>
      <c r="C203" s="169"/>
      <c r="D203" s="169"/>
      <c r="E203" s="169"/>
    </row>
    <row r="204" spans="1:5" ht="15.75" customHeight="1">
      <c r="A204" s="169"/>
      <c r="B204" s="169"/>
      <c r="C204" s="169"/>
      <c r="D204" s="169"/>
      <c r="E204" s="169"/>
    </row>
    <row r="205" ht="15.75">
      <c r="B205" s="33"/>
    </row>
    <row r="206" ht="15.75">
      <c r="B206" s="33"/>
    </row>
    <row r="207" ht="15.75">
      <c r="B207" s="33"/>
    </row>
    <row r="208" ht="15.75">
      <c r="B208" s="33"/>
    </row>
    <row r="209" ht="15.75">
      <c r="B209" s="33"/>
    </row>
    <row r="210" ht="15.75">
      <c r="B210" s="33"/>
    </row>
    <row r="211" ht="15.75">
      <c r="B211" s="33"/>
    </row>
    <row r="212" ht="15.75">
      <c r="B212" s="33"/>
    </row>
    <row r="213" ht="15.75">
      <c r="B213" s="33"/>
    </row>
    <row r="214" ht="15.75">
      <c r="B214" s="33"/>
    </row>
    <row r="215" ht="15.75">
      <c r="B215" s="33"/>
    </row>
    <row r="216" ht="15.75">
      <c r="B216" s="33"/>
    </row>
    <row r="217" ht="15.75">
      <c r="B217" s="33"/>
    </row>
    <row r="218" ht="15.75">
      <c r="B218" s="33"/>
    </row>
    <row r="219" ht="15.75">
      <c r="B219" s="33"/>
    </row>
    <row r="220" ht="15.75">
      <c r="B220" s="33"/>
    </row>
    <row r="221" ht="15.75">
      <c r="B221" s="33"/>
    </row>
    <row r="222" ht="15.75">
      <c r="B222" s="33"/>
    </row>
    <row r="223" ht="15.75">
      <c r="B223" s="33"/>
    </row>
    <row r="224" ht="15.75">
      <c r="B224" s="33"/>
    </row>
    <row r="225" ht="15.75">
      <c r="B225" s="33"/>
    </row>
    <row r="226" ht="15.75">
      <c r="B226" s="33"/>
    </row>
    <row r="227" ht="15.75">
      <c r="B227" s="33"/>
    </row>
    <row r="228" ht="15.75">
      <c r="B228" s="33"/>
    </row>
    <row r="229" ht="15.75">
      <c r="B229" s="33"/>
    </row>
    <row r="230" ht="15.75">
      <c r="B230" s="33"/>
    </row>
    <row r="231" ht="15.75">
      <c r="B231" s="33"/>
    </row>
    <row r="232" ht="15.75">
      <c r="B232" s="33"/>
    </row>
    <row r="233" ht="15.75">
      <c r="B233" s="33"/>
    </row>
    <row r="234" ht="15.75">
      <c r="B234" s="33"/>
    </row>
    <row r="235" ht="15.75">
      <c r="B235" s="33"/>
    </row>
    <row r="236" ht="15.75">
      <c r="B236" s="33"/>
    </row>
    <row r="237" ht="15.75">
      <c r="B237" s="33"/>
    </row>
    <row r="238" ht="15.75">
      <c r="B238" s="33"/>
    </row>
    <row r="239" ht="15.75">
      <c r="B239" s="33"/>
    </row>
    <row r="240" ht="15.75">
      <c r="B240" s="33"/>
    </row>
    <row r="241" ht="15.75">
      <c r="B241" s="33"/>
    </row>
    <row r="242" ht="15.75">
      <c r="B242" s="33"/>
    </row>
    <row r="243" ht="15.75">
      <c r="B243" s="33"/>
    </row>
    <row r="244" ht="15.75">
      <c r="B244" s="33"/>
    </row>
    <row r="245" ht="15.75">
      <c r="B245" s="33"/>
    </row>
    <row r="246" ht="15.75">
      <c r="B246" s="33"/>
    </row>
    <row r="247" ht="15.75">
      <c r="B247" s="33"/>
    </row>
    <row r="248" ht="15.75">
      <c r="B248" s="33"/>
    </row>
    <row r="249" ht="15.75">
      <c r="B249" s="33"/>
    </row>
    <row r="250" ht="15.75">
      <c r="B250" s="33"/>
    </row>
    <row r="251" ht="15.75">
      <c r="B251" s="33"/>
    </row>
    <row r="252" ht="15.75">
      <c r="B252" s="33"/>
    </row>
    <row r="253" ht="15.75">
      <c r="B253" s="33"/>
    </row>
    <row r="254" ht="15.75">
      <c r="B254" s="33"/>
    </row>
    <row r="255" ht="15.75">
      <c r="B255" s="33"/>
    </row>
    <row r="256" ht="15.75">
      <c r="B256" s="33"/>
    </row>
    <row r="257" ht="15.75">
      <c r="B257" s="33"/>
    </row>
    <row r="258" ht="15.75">
      <c r="B258" s="33"/>
    </row>
    <row r="259" ht="15.75">
      <c r="B259" s="33"/>
    </row>
    <row r="260" ht="15.75">
      <c r="B260" s="33"/>
    </row>
    <row r="261" ht="15.75">
      <c r="B261" s="33"/>
    </row>
    <row r="262" ht="15.75">
      <c r="B262" s="33"/>
    </row>
    <row r="263" ht="15.75">
      <c r="B263" s="33"/>
    </row>
    <row r="264" ht="15.75">
      <c r="B264" s="33"/>
    </row>
    <row r="265" ht="15.75">
      <c r="B265" s="33"/>
    </row>
    <row r="266" ht="15.75">
      <c r="B266" s="33"/>
    </row>
    <row r="267" ht="15.75">
      <c r="B267" s="33"/>
    </row>
    <row r="268" ht="15.75">
      <c r="B268" s="33"/>
    </row>
    <row r="269" ht="15.75">
      <c r="B269" s="33"/>
    </row>
    <row r="270" ht="15.75">
      <c r="B270" s="33"/>
    </row>
    <row r="271" ht="15.75">
      <c r="B271" s="33"/>
    </row>
    <row r="272" ht="15.75">
      <c r="B272" s="33"/>
    </row>
    <row r="273" ht="15.75">
      <c r="B273" s="33"/>
    </row>
    <row r="274" ht="15.75">
      <c r="B274" s="33"/>
    </row>
    <row r="275" ht="15.75">
      <c r="B275" s="33"/>
    </row>
    <row r="276" ht="15.75">
      <c r="B276" s="33"/>
    </row>
    <row r="277" ht="15.75">
      <c r="B277" s="33"/>
    </row>
    <row r="278" ht="15.75">
      <c r="B278" s="33"/>
    </row>
    <row r="279" ht="15.75">
      <c r="B279" s="33"/>
    </row>
    <row r="280" ht="15.75">
      <c r="B280" s="33"/>
    </row>
    <row r="281" ht="15.75">
      <c r="B281" s="33"/>
    </row>
    <row r="282" ht="15.75">
      <c r="B282" s="33"/>
    </row>
    <row r="283" ht="15.75">
      <c r="B283" s="33"/>
    </row>
    <row r="284" ht="15.75">
      <c r="B284" s="33"/>
    </row>
    <row r="285" ht="15.75">
      <c r="B285" s="33"/>
    </row>
    <row r="286" ht="15.75">
      <c r="B286" s="33"/>
    </row>
    <row r="287" ht="15.75">
      <c r="B287" s="33"/>
    </row>
    <row r="288" ht="15.75">
      <c r="B288" s="33"/>
    </row>
    <row r="289" ht="15.75">
      <c r="B289" s="33"/>
    </row>
    <row r="290" ht="15.75">
      <c r="B290" s="33"/>
    </row>
    <row r="291" ht="15.75">
      <c r="B291" s="33"/>
    </row>
    <row r="292" ht="15.75">
      <c r="B292" s="33"/>
    </row>
    <row r="293" ht="15.75">
      <c r="B293" s="33"/>
    </row>
    <row r="294" ht="15.75">
      <c r="B294" s="33"/>
    </row>
    <row r="295" ht="15.75">
      <c r="B295" s="33"/>
    </row>
    <row r="296" ht="15.75">
      <c r="B296" s="33"/>
    </row>
    <row r="297" ht="15.75">
      <c r="B297" s="33"/>
    </row>
    <row r="298" ht="15.75">
      <c r="B298" s="33"/>
    </row>
    <row r="299" ht="15.75">
      <c r="B299" s="33"/>
    </row>
    <row r="300" ht="15.75">
      <c r="B300" s="33"/>
    </row>
    <row r="301" ht="15.75">
      <c r="B301" s="33"/>
    </row>
    <row r="302" ht="15.75">
      <c r="B302" s="33"/>
    </row>
    <row r="303" ht="15.75">
      <c r="B303" s="33"/>
    </row>
    <row r="304" ht="15.75">
      <c r="B304" s="33"/>
    </row>
    <row r="305" ht="15.75">
      <c r="B305" s="33"/>
    </row>
    <row r="306" ht="15.75">
      <c r="B306" s="33"/>
    </row>
    <row r="307" ht="15.75">
      <c r="B307" s="33"/>
    </row>
    <row r="308" ht="15.75">
      <c r="B308" s="33"/>
    </row>
    <row r="309" ht="15.75">
      <c r="B309" s="33"/>
    </row>
    <row r="310" ht="15.75">
      <c r="B310" s="33"/>
    </row>
    <row r="311" ht="15.75">
      <c r="B311" s="33"/>
    </row>
    <row r="312" ht="15.75">
      <c r="B312" s="33"/>
    </row>
    <row r="313" ht="15.75">
      <c r="B313" s="33"/>
    </row>
    <row r="314" ht="15.75">
      <c r="B314" s="33"/>
    </row>
    <row r="315" ht="15.75">
      <c r="B315" s="33"/>
    </row>
    <row r="316" ht="15.75">
      <c r="B316" s="33"/>
    </row>
    <row r="317" ht="15.75">
      <c r="B317" s="33"/>
    </row>
    <row r="318" ht="15.75">
      <c r="B318" s="33"/>
    </row>
    <row r="319" ht="15.75">
      <c r="B319" s="33"/>
    </row>
    <row r="320" ht="15.75">
      <c r="B320" s="33"/>
    </row>
  </sheetData>
  <sheetProtection/>
  <mergeCells count="20">
    <mergeCell ref="A2:D2"/>
    <mergeCell ref="A4:D4"/>
    <mergeCell ref="A8:A9"/>
    <mergeCell ref="B8:B9"/>
    <mergeCell ref="C8:D8"/>
    <mergeCell ref="F8:F9"/>
    <mergeCell ref="A99:B99"/>
    <mergeCell ref="A102:A103"/>
    <mergeCell ref="B102:B103"/>
    <mergeCell ref="C102:D102"/>
    <mergeCell ref="F102:F103"/>
    <mergeCell ref="C190:D190"/>
    <mergeCell ref="C193:D193"/>
    <mergeCell ref="C196:E196"/>
    <mergeCell ref="C172:D172"/>
    <mergeCell ref="C175:D175"/>
    <mergeCell ref="C178:D178"/>
    <mergeCell ref="C181:E181"/>
    <mergeCell ref="C184:D184"/>
    <mergeCell ref="C187:E187"/>
  </mergeCells>
  <printOptions/>
  <pageMargins left="0.75" right="0.75" top="1" bottom="1" header="0.5" footer="0.5"/>
  <pageSetup horizontalDpi="600" verticalDpi="600" orientation="portrait" paperSize="9" scale="87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2"/>
  <sheetViews>
    <sheetView tabSelected="1" view="pageBreakPreview" zoomScaleSheetLayoutView="100" zoomScalePageLayoutView="0" workbookViewId="0" topLeftCell="A60">
      <selection activeCell="I71" sqref="I71"/>
    </sheetView>
  </sheetViews>
  <sheetFormatPr defaultColWidth="9.00390625" defaultRowHeight="12.75"/>
  <cols>
    <col min="1" max="1" width="5.125" style="32" customWidth="1"/>
    <col min="2" max="2" width="57.875" style="37" customWidth="1"/>
    <col min="3" max="3" width="15.75390625" style="34" customWidth="1"/>
    <col min="4" max="4" width="16.875" style="34" customWidth="1"/>
    <col min="6" max="6" width="4.125" style="32" customWidth="1"/>
    <col min="7" max="8" width="11.75390625" style="0" bestFit="1" customWidth="1"/>
    <col min="11" max="11" width="11.75390625" style="0" bestFit="1" customWidth="1"/>
  </cols>
  <sheetData>
    <row r="1" ht="19.5" thickBot="1">
      <c r="D1" s="63"/>
    </row>
    <row r="2" spans="1:4" ht="20.25" customHeight="1">
      <c r="A2" s="264" t="s">
        <v>175</v>
      </c>
      <c r="B2" s="265"/>
      <c r="C2" s="265"/>
      <c r="D2" s="266"/>
    </row>
    <row r="3" spans="1:6" ht="20.25" customHeight="1">
      <c r="A3" s="267" t="s">
        <v>176</v>
      </c>
      <c r="B3" s="268"/>
      <c r="C3" s="268"/>
      <c r="D3" s="269"/>
      <c r="F3" s="38"/>
    </row>
    <row r="4" spans="1:6" ht="20.25" customHeight="1">
      <c r="A4" s="267" t="s">
        <v>235</v>
      </c>
      <c r="B4" s="268"/>
      <c r="C4" s="268"/>
      <c r="D4" s="269"/>
      <c r="F4" s="38"/>
    </row>
    <row r="5" spans="1:6" ht="16.5" thickBot="1">
      <c r="A5" s="178"/>
      <c r="B5" s="179"/>
      <c r="C5" s="39"/>
      <c r="D5" s="180" t="s">
        <v>72</v>
      </c>
      <c r="F5" s="40"/>
    </row>
    <row r="6" spans="1:6" ht="16.5" customHeight="1" thickTop="1">
      <c r="A6" s="270"/>
      <c r="B6" s="272" t="s">
        <v>100</v>
      </c>
      <c r="C6" s="274" t="s">
        <v>101</v>
      </c>
      <c r="D6" s="275"/>
      <c r="F6" s="258"/>
    </row>
    <row r="7" spans="1:6" ht="16.5" customHeight="1" thickBot="1">
      <c r="A7" s="271"/>
      <c r="B7" s="273"/>
      <c r="C7" s="55" t="s">
        <v>102</v>
      </c>
      <c r="D7" s="181" t="s">
        <v>103</v>
      </c>
      <c r="E7" s="182"/>
      <c r="F7" s="258"/>
    </row>
    <row r="8" spans="1:6" ht="10.5" customHeight="1" thickBot="1" thickTop="1">
      <c r="A8" s="183">
        <v>1</v>
      </c>
      <c r="B8" s="56">
        <v>2</v>
      </c>
      <c r="C8" s="56">
        <v>3</v>
      </c>
      <c r="D8" s="184">
        <v>4</v>
      </c>
      <c r="E8" s="185"/>
      <c r="F8" s="57"/>
    </row>
    <row r="9" spans="1:6" ht="31.5" customHeight="1" thickTop="1">
      <c r="A9" s="186" t="s">
        <v>104</v>
      </c>
      <c r="B9" s="41" t="s">
        <v>177</v>
      </c>
      <c r="C9" s="245">
        <f>SUM(C10:C13)</f>
        <v>115489388.66000001</v>
      </c>
      <c r="D9" s="245">
        <f>SUM(D10:D13)</f>
        <v>150329768.38</v>
      </c>
      <c r="F9" s="42"/>
    </row>
    <row r="10" spans="1:6" ht="15">
      <c r="A10" s="188" t="s">
        <v>8</v>
      </c>
      <c r="B10" s="189" t="s">
        <v>178</v>
      </c>
      <c r="C10" s="246">
        <v>6210747.93</v>
      </c>
      <c r="D10" s="246">
        <v>10126611.05</v>
      </c>
      <c r="F10" s="42"/>
    </row>
    <row r="11" spans="1:6" ht="15">
      <c r="A11" s="191" t="s">
        <v>17</v>
      </c>
      <c r="B11" s="192" t="s">
        <v>179</v>
      </c>
      <c r="C11" s="247">
        <v>93035489.18</v>
      </c>
      <c r="D11" s="247">
        <v>103550511.94</v>
      </c>
      <c r="F11" s="42"/>
    </row>
    <row r="12" spans="1:6" ht="15">
      <c r="A12" s="193" t="s">
        <v>32</v>
      </c>
      <c r="B12" s="60" t="s">
        <v>180</v>
      </c>
      <c r="C12" s="247">
        <v>13487334.07</v>
      </c>
      <c r="D12" s="247">
        <v>34757691.95</v>
      </c>
      <c r="F12" s="42"/>
    </row>
    <row r="13" spans="1:6" ht="15.75" thickBot="1">
      <c r="A13" s="194" t="s">
        <v>35</v>
      </c>
      <c r="B13" s="195" t="s">
        <v>181</v>
      </c>
      <c r="C13" s="248">
        <v>2755817.48</v>
      </c>
      <c r="D13" s="248">
        <v>1894953.44</v>
      </c>
      <c r="F13" s="42"/>
    </row>
    <row r="14" spans="1:6" ht="16.5" thickTop="1">
      <c r="A14" s="196" t="s">
        <v>182</v>
      </c>
      <c r="B14" s="58" t="s">
        <v>183</v>
      </c>
      <c r="C14" s="197">
        <f>SUM(C15:C17)</f>
        <v>111756572.58</v>
      </c>
      <c r="D14" s="197">
        <f>SUM(D15:D17)</f>
        <v>143686624.66000003</v>
      </c>
      <c r="F14" s="44"/>
    </row>
    <row r="15" spans="1:6" ht="15.75">
      <c r="A15" s="198" t="s">
        <v>8</v>
      </c>
      <c r="B15" s="59" t="s">
        <v>184</v>
      </c>
      <c r="C15" s="199">
        <v>93589156.48</v>
      </c>
      <c r="D15" s="199">
        <v>107720641.76</v>
      </c>
      <c r="F15" s="44"/>
    </row>
    <row r="16" spans="1:6" ht="15.75">
      <c r="A16" s="200" t="s">
        <v>17</v>
      </c>
      <c r="B16" s="60" t="s">
        <v>185</v>
      </c>
      <c r="C16" s="201">
        <v>14659066.94</v>
      </c>
      <c r="D16" s="201">
        <v>32975971.88</v>
      </c>
      <c r="F16" s="44"/>
    </row>
    <row r="17" spans="1:6" ht="16.5" thickBot="1">
      <c r="A17" s="200" t="s">
        <v>32</v>
      </c>
      <c r="B17" s="195" t="s">
        <v>186</v>
      </c>
      <c r="C17" s="202">
        <v>3508349.16</v>
      </c>
      <c r="D17" s="202">
        <v>2990011.02</v>
      </c>
      <c r="F17" s="44"/>
    </row>
    <row r="18" spans="1:6" ht="31.5" thickBot="1" thickTop="1">
      <c r="A18" s="203" t="s">
        <v>145</v>
      </c>
      <c r="B18" s="61" t="s">
        <v>187</v>
      </c>
      <c r="C18" s="204">
        <f>C9-C14</f>
        <v>3732816.080000013</v>
      </c>
      <c r="D18" s="204">
        <f>D9-D14</f>
        <v>6643143.719999969</v>
      </c>
      <c r="F18" s="44"/>
    </row>
    <row r="19" spans="1:11" ht="30.75" thickTop="1">
      <c r="A19" s="205" t="s">
        <v>147</v>
      </c>
      <c r="B19" s="41" t="s">
        <v>105</v>
      </c>
      <c r="C19" s="187">
        <f>SUM(C21:C23)</f>
        <v>17747844.3</v>
      </c>
      <c r="D19" s="187">
        <f>SUM(D21:D23)</f>
        <v>20689531.7</v>
      </c>
      <c r="F19" s="42"/>
      <c r="K19" s="14"/>
    </row>
    <row r="20" spans="1:6" ht="15">
      <c r="A20" s="207"/>
      <c r="B20" s="52" t="s">
        <v>188</v>
      </c>
      <c r="C20" s="208">
        <v>0</v>
      </c>
      <c r="D20" s="208">
        <v>0</v>
      </c>
      <c r="F20" s="42"/>
    </row>
    <row r="21" spans="1:6" ht="15">
      <c r="A21" s="188" t="s">
        <v>8</v>
      </c>
      <c r="B21" s="189" t="s">
        <v>106</v>
      </c>
      <c r="C21" s="209">
        <v>588275.74</v>
      </c>
      <c r="D21" s="209">
        <v>80</v>
      </c>
      <c r="F21" s="42"/>
    </row>
    <row r="22" spans="1:6" ht="15">
      <c r="A22" s="193" t="s">
        <v>17</v>
      </c>
      <c r="B22" s="210" t="s">
        <v>107</v>
      </c>
      <c r="C22" s="209">
        <v>16723228.37</v>
      </c>
      <c r="D22" s="209">
        <v>20213663.87</v>
      </c>
      <c r="F22" s="42"/>
    </row>
    <row r="23" spans="1:8" ht="15">
      <c r="A23" s="211" t="s">
        <v>32</v>
      </c>
      <c r="B23" s="212" t="s">
        <v>108</v>
      </c>
      <c r="C23" s="209">
        <v>436340.19</v>
      </c>
      <c r="D23" s="209">
        <v>475787.83</v>
      </c>
      <c r="F23" s="42"/>
      <c r="H23" s="14"/>
    </row>
    <row r="24" spans="1:6" ht="30">
      <c r="A24" s="213" t="s">
        <v>189</v>
      </c>
      <c r="B24" s="45" t="s">
        <v>109</v>
      </c>
      <c r="C24" s="214">
        <f>SUM(C26:C28)</f>
        <v>11405949.12</v>
      </c>
      <c r="D24" s="214">
        <f>SUM(D26:D28)</f>
        <v>13385195.680000002</v>
      </c>
      <c r="F24" s="42"/>
    </row>
    <row r="25" spans="1:6" ht="15">
      <c r="A25" s="215"/>
      <c r="B25" s="53" t="s">
        <v>190</v>
      </c>
      <c r="C25" s="208">
        <v>0</v>
      </c>
      <c r="D25" s="208">
        <v>0</v>
      </c>
      <c r="F25" s="42"/>
    </row>
    <row r="26" spans="1:6" ht="15">
      <c r="A26" s="188" t="s">
        <v>8</v>
      </c>
      <c r="B26" s="189" t="s">
        <v>110</v>
      </c>
      <c r="C26" s="209"/>
      <c r="D26" s="209"/>
      <c r="F26" s="42"/>
    </row>
    <row r="27" spans="1:6" ht="15">
      <c r="A27" s="193" t="s">
        <v>17</v>
      </c>
      <c r="B27" s="210" t="s">
        <v>111</v>
      </c>
      <c r="C27" s="209">
        <v>11280963.6</v>
      </c>
      <c r="D27" s="209">
        <v>12966354.63</v>
      </c>
      <c r="F27" s="42"/>
    </row>
    <row r="28" spans="1:6" ht="15.75" thickBot="1">
      <c r="A28" s="216" t="s">
        <v>32</v>
      </c>
      <c r="B28" s="217" t="s">
        <v>112</v>
      </c>
      <c r="C28" s="209">
        <v>124985.52</v>
      </c>
      <c r="D28" s="209">
        <v>418841.05</v>
      </c>
      <c r="F28" s="42"/>
    </row>
    <row r="29" spans="1:6" ht="17.25" thickBot="1" thickTop="1">
      <c r="A29" s="203" t="s">
        <v>191</v>
      </c>
      <c r="B29" s="46" t="s">
        <v>192</v>
      </c>
      <c r="C29" s="204">
        <f>C19-C24</f>
        <v>6341895.180000002</v>
      </c>
      <c r="D29" s="204">
        <f>D19-D24</f>
        <v>7304336.019999998</v>
      </c>
      <c r="F29" s="44"/>
    </row>
    <row r="30" spans="1:6" ht="33.75" customHeight="1" thickTop="1">
      <c r="A30" s="205" t="s">
        <v>193</v>
      </c>
      <c r="B30" s="41" t="s">
        <v>194</v>
      </c>
      <c r="C30" s="245">
        <f>SUM(C31:C40)</f>
        <v>10180909.62</v>
      </c>
      <c r="D30" s="245">
        <f>SUM(D31:D40)</f>
        <v>7217651.38</v>
      </c>
      <c r="F30" s="42"/>
    </row>
    <row r="31" spans="1:6" ht="15">
      <c r="A31" s="218"/>
      <c r="B31" s="189" t="s">
        <v>113</v>
      </c>
      <c r="C31" s="209">
        <v>463594.97</v>
      </c>
      <c r="D31" s="209">
        <v>454879.47</v>
      </c>
      <c r="F31" s="42"/>
    </row>
    <row r="32" spans="1:6" ht="15">
      <c r="A32" s="219"/>
      <c r="B32" s="210" t="s">
        <v>195</v>
      </c>
      <c r="C32" s="209">
        <v>1544748.3</v>
      </c>
      <c r="D32" s="209">
        <v>597624.4</v>
      </c>
      <c r="F32" s="42"/>
    </row>
    <row r="33" spans="1:6" ht="15">
      <c r="A33" s="219"/>
      <c r="B33" s="210" t="s">
        <v>196</v>
      </c>
      <c r="C33" s="209">
        <v>2858016.83</v>
      </c>
      <c r="D33" s="209">
        <v>1402694.23</v>
      </c>
      <c r="F33" s="42"/>
    </row>
    <row r="34" spans="1:6" ht="15">
      <c r="A34" s="219"/>
      <c r="B34" s="210" t="s">
        <v>197</v>
      </c>
      <c r="C34" s="209">
        <v>2726223.74</v>
      </c>
      <c r="D34" s="209">
        <v>2832665.15</v>
      </c>
      <c r="F34" s="42"/>
    </row>
    <row r="35" spans="1:6" ht="15">
      <c r="A35" s="219"/>
      <c r="B35" s="210" t="s">
        <v>198</v>
      </c>
      <c r="C35" s="209">
        <v>843759.69</v>
      </c>
      <c r="D35" s="209">
        <v>476076.1</v>
      </c>
      <c r="F35" s="42"/>
    </row>
    <row r="36" spans="1:6" ht="15">
      <c r="A36" s="219"/>
      <c r="B36" s="210" t="s">
        <v>199</v>
      </c>
      <c r="C36" s="209">
        <v>619038.24</v>
      </c>
      <c r="D36" s="209">
        <v>613689.7</v>
      </c>
      <c r="F36" s="42"/>
    </row>
    <row r="37" spans="1:6" ht="15">
      <c r="A37" s="219"/>
      <c r="B37" s="210" t="s">
        <v>200</v>
      </c>
      <c r="C37" s="209">
        <v>204718.41</v>
      </c>
      <c r="D37" s="209">
        <v>86563.51</v>
      </c>
      <c r="F37" s="42"/>
    </row>
    <row r="38" spans="1:6" ht="15">
      <c r="A38" s="219"/>
      <c r="B38" s="210" t="s">
        <v>201</v>
      </c>
      <c r="C38" s="209">
        <v>22492.16</v>
      </c>
      <c r="D38" s="209">
        <v>1899</v>
      </c>
      <c r="F38" s="42"/>
    </row>
    <row r="39" spans="1:6" ht="15">
      <c r="A39" s="219"/>
      <c r="B39" s="210" t="s">
        <v>202</v>
      </c>
      <c r="C39" s="209">
        <v>225643.68</v>
      </c>
      <c r="D39" s="209">
        <v>174286.61</v>
      </c>
      <c r="F39" s="42"/>
    </row>
    <row r="40" spans="1:6" ht="15.75" thickBot="1">
      <c r="A40" s="220"/>
      <c r="B40" s="217" t="s">
        <v>203</v>
      </c>
      <c r="C40" s="209">
        <v>672673.6</v>
      </c>
      <c r="D40" s="209">
        <v>577273.21</v>
      </c>
      <c r="F40" s="42"/>
    </row>
    <row r="41" spans="1:6" ht="31.5" thickBot="1" thickTop="1">
      <c r="A41" s="221" t="s">
        <v>204</v>
      </c>
      <c r="B41" s="43" t="s">
        <v>205</v>
      </c>
      <c r="C41" s="204">
        <f>C18+C29-C30</f>
        <v>-106198.3599999845</v>
      </c>
      <c r="D41" s="204">
        <f>D18+D29-D30</f>
        <v>6729828.359999967</v>
      </c>
      <c r="F41" s="44"/>
    </row>
    <row r="42" spans="1:6" ht="15.75" thickTop="1">
      <c r="A42" s="205" t="s">
        <v>206</v>
      </c>
      <c r="B42" s="47" t="s">
        <v>115</v>
      </c>
      <c r="C42" s="206">
        <f>SUM(C43:C46)</f>
        <v>7025760.359999999</v>
      </c>
      <c r="D42" s="206">
        <f>SUM(D43:D46)</f>
        <v>20002860.77</v>
      </c>
      <c r="F42" s="42"/>
    </row>
    <row r="43" spans="1:6" ht="15">
      <c r="A43" s="188" t="s">
        <v>8</v>
      </c>
      <c r="B43" s="189" t="s">
        <v>207</v>
      </c>
      <c r="C43" s="209">
        <v>1734267.96</v>
      </c>
      <c r="D43" s="209">
        <v>137615.88</v>
      </c>
      <c r="F43" s="42"/>
    </row>
    <row r="44" spans="1:6" ht="15">
      <c r="A44" s="222" t="s">
        <v>17</v>
      </c>
      <c r="B44" s="223" t="s">
        <v>116</v>
      </c>
      <c r="C44" s="209">
        <v>1046854.7</v>
      </c>
      <c r="D44" s="209">
        <v>1101629.06</v>
      </c>
      <c r="F44" s="42"/>
    </row>
    <row r="45" spans="1:6" ht="15">
      <c r="A45" s="193" t="s">
        <v>32</v>
      </c>
      <c r="B45" s="210" t="s">
        <v>208</v>
      </c>
      <c r="C45" s="209">
        <v>622201.3</v>
      </c>
      <c r="D45" s="209">
        <v>0</v>
      </c>
      <c r="F45" s="42"/>
    </row>
    <row r="46" spans="1:6" ht="15">
      <c r="A46" s="193" t="s">
        <v>35</v>
      </c>
      <c r="B46" s="210" t="s">
        <v>209</v>
      </c>
      <c r="C46" s="209">
        <v>3622436.4</v>
      </c>
      <c r="D46" s="209">
        <v>18763615.83</v>
      </c>
      <c r="F46" s="42"/>
    </row>
    <row r="47" spans="1:6" ht="15">
      <c r="A47" s="213" t="s">
        <v>210</v>
      </c>
      <c r="B47" s="48" t="s">
        <v>118</v>
      </c>
      <c r="C47" s="214">
        <f>C48+C49+C50</f>
        <v>2600296.59</v>
      </c>
      <c r="D47" s="214">
        <f>D48+D49+D50</f>
        <v>5587233.359999999</v>
      </c>
      <c r="F47" s="42"/>
    </row>
    <row r="48" spans="1:6" ht="15">
      <c r="A48" s="218" t="s">
        <v>8</v>
      </c>
      <c r="B48" s="189" t="s">
        <v>211</v>
      </c>
      <c r="C48" s="209">
        <v>38953.08</v>
      </c>
      <c r="D48" s="209">
        <v>65885.64</v>
      </c>
      <c r="F48" s="42"/>
    </row>
    <row r="49" spans="1:6" ht="15">
      <c r="A49" s="219" t="s">
        <v>17</v>
      </c>
      <c r="B49" s="210" t="s">
        <v>119</v>
      </c>
      <c r="C49" s="209">
        <v>232559.82</v>
      </c>
      <c r="D49" s="209">
        <v>131663.08</v>
      </c>
      <c r="F49" s="42"/>
    </row>
    <row r="50" spans="1:6" ht="15.75" thickBot="1">
      <c r="A50" s="219" t="s">
        <v>32</v>
      </c>
      <c r="B50" s="210" t="s">
        <v>212</v>
      </c>
      <c r="C50" s="209">
        <v>2328783.69</v>
      </c>
      <c r="D50" s="209">
        <v>5389684.64</v>
      </c>
      <c r="F50" s="42"/>
    </row>
    <row r="51" spans="1:6" ht="17.25" thickBot="1" thickTop="1">
      <c r="A51" s="203" t="s">
        <v>213</v>
      </c>
      <c r="B51" s="49" t="s">
        <v>214</v>
      </c>
      <c r="C51" s="204">
        <f>C41+C42-C47</f>
        <v>4319265.410000015</v>
      </c>
      <c r="D51" s="204">
        <f>D41+D42-D47</f>
        <v>21145455.769999966</v>
      </c>
      <c r="F51" s="44"/>
    </row>
    <row r="52" spans="1:6" ht="15.75" thickTop="1">
      <c r="A52" s="224" t="s">
        <v>114</v>
      </c>
      <c r="B52" s="225" t="s">
        <v>120</v>
      </c>
      <c r="C52" s="226">
        <f>C53+C58+C60+C62+C63</f>
        <v>236334.84000000003</v>
      </c>
      <c r="D52" s="226">
        <f>D53+D58+D60+D62+D63</f>
        <v>492877.17</v>
      </c>
      <c r="F52" s="42"/>
    </row>
    <row r="53" spans="1:6" ht="15">
      <c r="A53" s="188" t="s">
        <v>8</v>
      </c>
      <c r="B53" s="189" t="s">
        <v>215</v>
      </c>
      <c r="C53" s="190">
        <f>C54+C56</f>
        <v>0</v>
      </c>
      <c r="D53" s="190">
        <f>D54+D56</f>
        <v>0</v>
      </c>
      <c r="F53" s="42"/>
    </row>
    <row r="54" spans="1:6" ht="15">
      <c r="A54" s="193" t="s">
        <v>216</v>
      </c>
      <c r="B54" s="227" t="s">
        <v>217</v>
      </c>
      <c r="C54" s="209">
        <v>0</v>
      </c>
      <c r="D54" s="209">
        <v>0</v>
      </c>
      <c r="F54" s="42"/>
    </row>
    <row r="55" spans="1:6" ht="15">
      <c r="A55" s="193"/>
      <c r="B55" s="227" t="s">
        <v>218</v>
      </c>
      <c r="C55" s="209">
        <v>0</v>
      </c>
      <c r="D55" s="209">
        <v>0</v>
      </c>
      <c r="F55" s="42"/>
    </row>
    <row r="56" spans="1:6" ht="15">
      <c r="A56" s="193" t="s">
        <v>22</v>
      </c>
      <c r="B56" s="227" t="s">
        <v>219</v>
      </c>
      <c r="C56" s="209">
        <v>0</v>
      </c>
      <c r="D56" s="209">
        <v>0</v>
      </c>
      <c r="F56" s="42"/>
    </row>
    <row r="57" spans="1:6" ht="15">
      <c r="A57" s="193"/>
      <c r="B57" s="227" t="s">
        <v>218</v>
      </c>
      <c r="C57" s="209">
        <v>0</v>
      </c>
      <c r="D57" s="209">
        <v>0</v>
      </c>
      <c r="F57" s="42"/>
    </row>
    <row r="58" spans="1:6" ht="15">
      <c r="A58" s="193" t="s">
        <v>17</v>
      </c>
      <c r="B58" s="210" t="s">
        <v>121</v>
      </c>
      <c r="C58" s="209">
        <v>57134.1</v>
      </c>
      <c r="D58" s="209">
        <v>86407.36</v>
      </c>
      <c r="F58" s="42"/>
    </row>
    <row r="59" spans="1:6" ht="15">
      <c r="A59" s="193"/>
      <c r="B59" s="54" t="s">
        <v>220</v>
      </c>
      <c r="C59" s="209">
        <v>0</v>
      </c>
      <c r="D59" s="209">
        <v>0</v>
      </c>
      <c r="F59" s="42"/>
    </row>
    <row r="60" spans="1:6" ht="15">
      <c r="A60" s="193" t="s">
        <v>32</v>
      </c>
      <c r="B60" s="210" t="s">
        <v>221</v>
      </c>
      <c r="C60" s="209">
        <v>0</v>
      </c>
      <c r="D60" s="209">
        <v>0</v>
      </c>
      <c r="F60" s="42"/>
    </row>
    <row r="61" spans="1:6" ht="15">
      <c r="A61" s="193"/>
      <c r="B61" s="54" t="s">
        <v>220</v>
      </c>
      <c r="C61" s="209">
        <v>0</v>
      </c>
      <c r="D61" s="209">
        <v>0</v>
      </c>
      <c r="F61" s="42"/>
    </row>
    <row r="62" spans="1:6" ht="15">
      <c r="A62" s="193" t="s">
        <v>35</v>
      </c>
      <c r="B62" s="210" t="s">
        <v>222</v>
      </c>
      <c r="C62" s="209">
        <v>73646.91</v>
      </c>
      <c r="D62" s="209">
        <v>142111.3</v>
      </c>
      <c r="F62" s="42"/>
    </row>
    <row r="63" spans="1:6" ht="15">
      <c r="A63" s="193" t="s">
        <v>47</v>
      </c>
      <c r="B63" s="210" t="s">
        <v>122</v>
      </c>
      <c r="C63" s="209">
        <v>105553.83</v>
      </c>
      <c r="D63" s="209">
        <v>264358.51</v>
      </c>
      <c r="F63" s="42"/>
    </row>
    <row r="64" spans="1:6" ht="15">
      <c r="A64" s="228" t="s">
        <v>117</v>
      </c>
      <c r="B64" s="48" t="s">
        <v>123</v>
      </c>
      <c r="C64" s="229">
        <f>C65+C67+C69+C70</f>
        <v>352609.97</v>
      </c>
      <c r="D64" s="229">
        <f>D65+D67+D69+D70</f>
        <v>403409.59</v>
      </c>
      <c r="F64" s="42"/>
    </row>
    <row r="65" spans="1:6" ht="15">
      <c r="A65" s="230" t="s">
        <v>8</v>
      </c>
      <c r="B65" s="231" t="s">
        <v>121</v>
      </c>
      <c r="C65" s="209">
        <v>333538.93</v>
      </c>
      <c r="D65" s="209">
        <v>322171.65</v>
      </c>
      <c r="F65" s="42"/>
    </row>
    <row r="66" spans="1:6" ht="15">
      <c r="A66" s="222"/>
      <c r="B66" s="232" t="s">
        <v>223</v>
      </c>
      <c r="C66" s="209">
        <v>0</v>
      </c>
      <c r="D66" s="209">
        <v>0</v>
      </c>
      <c r="F66" s="42"/>
    </row>
    <row r="67" spans="1:6" ht="15">
      <c r="A67" s="193" t="s">
        <v>17</v>
      </c>
      <c r="B67" s="210" t="s">
        <v>224</v>
      </c>
      <c r="C67" s="209">
        <v>0</v>
      </c>
      <c r="D67" s="209">
        <v>0</v>
      </c>
      <c r="F67" s="42"/>
    </row>
    <row r="68" spans="1:6" ht="15">
      <c r="A68" s="193"/>
      <c r="B68" s="54" t="s">
        <v>225</v>
      </c>
      <c r="C68" s="209">
        <v>0</v>
      </c>
      <c r="D68" s="209">
        <v>0</v>
      </c>
      <c r="F68" s="42"/>
    </row>
    <row r="69" spans="1:6" ht="15">
      <c r="A69" s="193" t="s">
        <v>32</v>
      </c>
      <c r="B69" s="210" t="s">
        <v>222</v>
      </c>
      <c r="C69" s="209">
        <v>5000</v>
      </c>
      <c r="D69" s="209">
        <v>0</v>
      </c>
      <c r="F69" s="42"/>
    </row>
    <row r="70" spans="1:6" ht="15.75" thickBot="1">
      <c r="A70" s="193" t="s">
        <v>35</v>
      </c>
      <c r="B70" s="233" t="s">
        <v>122</v>
      </c>
      <c r="C70" s="209">
        <v>14071.04</v>
      </c>
      <c r="D70" s="209">
        <v>81237.94</v>
      </c>
      <c r="F70" s="42"/>
    </row>
    <row r="71" spans="1:7" ht="17.25" thickBot="1" thickTop="1">
      <c r="A71" s="203" t="s">
        <v>226</v>
      </c>
      <c r="B71" s="43" t="s">
        <v>227</v>
      </c>
      <c r="C71" s="204">
        <f>C51+C52-C64</f>
        <v>4202990.280000015</v>
      </c>
      <c r="D71" s="204">
        <f>D51+D52-D64</f>
        <v>21234923.349999968</v>
      </c>
      <c r="F71" s="44"/>
      <c r="G71" s="14"/>
    </row>
    <row r="72" spans="1:7" ht="16.5" thickBot="1" thickTop="1">
      <c r="A72" s="207" t="s">
        <v>228</v>
      </c>
      <c r="B72" s="50" t="s">
        <v>229</v>
      </c>
      <c r="C72" s="234">
        <v>16734.54</v>
      </c>
      <c r="D72" s="234">
        <v>43247.54</v>
      </c>
      <c r="F72" s="42"/>
      <c r="G72" s="14"/>
    </row>
    <row r="73" spans="1:7" ht="31.5" thickBot="1" thickTop="1">
      <c r="A73" s="235" t="s">
        <v>230</v>
      </c>
      <c r="B73" s="236" t="s">
        <v>231</v>
      </c>
      <c r="C73" s="209">
        <v>0</v>
      </c>
      <c r="D73" s="209">
        <v>0</v>
      </c>
      <c r="F73" s="42"/>
      <c r="G73" s="14"/>
    </row>
    <row r="74" spans="1:6" ht="17.25" thickBot="1" thickTop="1">
      <c r="A74" s="203" t="s">
        <v>124</v>
      </c>
      <c r="B74" s="46" t="s">
        <v>232</v>
      </c>
      <c r="C74" s="204">
        <f>C71-C72-C73</f>
        <v>4186255.740000015</v>
      </c>
      <c r="D74" s="204">
        <f>D71-D72-D73</f>
        <v>21191675.80999997</v>
      </c>
      <c r="F74" s="44"/>
    </row>
    <row r="75" spans="1:4" ht="15.75" thickTop="1">
      <c r="A75" s="237"/>
      <c r="B75" s="238"/>
      <c r="C75" s="239"/>
      <c r="D75" s="239"/>
    </row>
    <row r="76" spans="1:6" ht="14.25">
      <c r="A76" s="240"/>
      <c r="B76" s="170"/>
      <c r="C76" s="171"/>
      <c r="D76" s="241"/>
      <c r="E76" s="172"/>
      <c r="F76" s="51"/>
    </row>
    <row r="77" spans="1:6" ht="15">
      <c r="A77" s="240"/>
      <c r="B77" s="170" t="s">
        <v>233</v>
      </c>
      <c r="C77" s="174"/>
      <c r="D77" s="171"/>
      <c r="E77" s="171"/>
      <c r="F77" s="37"/>
    </row>
    <row r="78" spans="1:5" ht="15">
      <c r="A78" s="242"/>
      <c r="B78" s="243"/>
      <c r="C78" s="249"/>
      <c r="D78" s="249"/>
      <c r="E78" s="177"/>
    </row>
    <row r="79" spans="2:5" ht="15">
      <c r="B79" s="175"/>
      <c r="C79" s="175"/>
      <c r="D79" s="175"/>
      <c r="E79" s="177"/>
    </row>
    <row r="80" spans="2:5" ht="15">
      <c r="B80" s="175"/>
      <c r="C80" s="175"/>
      <c r="D80" s="175"/>
      <c r="E80" s="177"/>
    </row>
    <row r="81" spans="2:5" ht="15">
      <c r="B81" s="175"/>
      <c r="C81" s="249"/>
      <c r="D81" s="249"/>
      <c r="E81" s="177"/>
    </row>
    <row r="82" spans="2:5" ht="15">
      <c r="B82" s="175"/>
      <c r="C82" s="175"/>
      <c r="D82" s="175"/>
      <c r="E82" s="177"/>
    </row>
    <row r="83" spans="2:5" ht="15">
      <c r="B83" s="175"/>
      <c r="C83" s="175"/>
      <c r="D83" s="175"/>
      <c r="E83" s="177"/>
    </row>
    <row r="84" spans="2:5" ht="15">
      <c r="B84" s="175"/>
      <c r="C84" s="249"/>
      <c r="D84" s="249"/>
      <c r="E84" s="177"/>
    </row>
    <row r="85" spans="2:5" ht="15">
      <c r="B85" s="175"/>
      <c r="C85" s="175"/>
      <c r="D85" s="175"/>
      <c r="E85" s="177"/>
    </row>
    <row r="86" spans="2:5" ht="15">
      <c r="B86" s="175"/>
      <c r="C86" s="175"/>
      <c r="D86" s="175"/>
      <c r="E86" s="177"/>
    </row>
    <row r="87" spans="2:5" ht="15">
      <c r="B87" s="175"/>
      <c r="C87" s="249"/>
      <c r="D87" s="249"/>
      <c r="E87" s="177"/>
    </row>
    <row r="88" spans="2:5" ht="15">
      <c r="B88" s="175"/>
      <c r="C88" s="175"/>
      <c r="D88" s="175"/>
      <c r="E88" s="177"/>
    </row>
    <row r="89" spans="2:5" ht="15">
      <c r="B89" s="175"/>
      <c r="C89" s="249"/>
      <c r="D89" s="249"/>
      <c r="E89" s="177"/>
    </row>
    <row r="90" spans="2:5" ht="15">
      <c r="B90" s="175"/>
      <c r="C90" s="175"/>
      <c r="D90" s="175"/>
      <c r="E90" s="177"/>
    </row>
    <row r="91" spans="2:5" ht="15">
      <c r="B91" s="175"/>
      <c r="C91" s="175"/>
      <c r="D91" s="175"/>
      <c r="E91" s="177"/>
    </row>
    <row r="92" spans="2:5" ht="15">
      <c r="B92" s="175"/>
      <c r="C92" s="249"/>
      <c r="D92" s="249"/>
      <c r="E92" s="249"/>
    </row>
    <row r="93" spans="2:5" ht="15">
      <c r="B93" s="169"/>
      <c r="C93" s="169"/>
      <c r="D93" s="169"/>
      <c r="E93" s="169"/>
    </row>
    <row r="94" spans="2:5" ht="15">
      <c r="B94" s="175"/>
      <c r="C94" s="175"/>
      <c r="D94" s="175"/>
      <c r="E94" s="177"/>
    </row>
    <row r="95" spans="2:5" ht="15">
      <c r="B95" s="175"/>
      <c r="C95" s="175"/>
      <c r="D95" s="175"/>
      <c r="E95" s="177"/>
    </row>
    <row r="96" spans="2:5" ht="15">
      <c r="B96" s="175"/>
      <c r="C96" s="249"/>
      <c r="D96" s="249"/>
      <c r="E96" s="249"/>
    </row>
    <row r="97" spans="2:5" ht="15">
      <c r="B97" s="175"/>
      <c r="C97" s="175"/>
      <c r="D97" s="175"/>
      <c r="E97" s="175"/>
    </row>
    <row r="98" spans="2:5" ht="15">
      <c r="B98" s="175"/>
      <c r="C98" s="175"/>
      <c r="D98" s="175"/>
      <c r="E98" s="175"/>
    </row>
    <row r="99" spans="2:5" ht="15">
      <c r="B99" s="175"/>
      <c r="C99" s="249"/>
      <c r="D99" s="249"/>
      <c r="E99" s="177"/>
    </row>
    <row r="100" spans="2:5" ht="15">
      <c r="B100" s="175"/>
      <c r="C100" s="175"/>
      <c r="D100" s="175"/>
      <c r="E100" s="177"/>
    </row>
    <row r="101" spans="2:5" ht="15">
      <c r="B101" s="175"/>
      <c r="C101" s="175"/>
      <c r="D101" s="175"/>
      <c r="E101" s="177"/>
    </row>
    <row r="107" ht="15.75">
      <c r="B107" s="33"/>
    </row>
    <row r="108" ht="15.75">
      <c r="B108" s="33"/>
    </row>
    <row r="109" ht="15.75">
      <c r="B109" s="33"/>
    </row>
    <row r="110" ht="15.75">
      <c r="B110" s="33"/>
    </row>
    <row r="111" ht="15.75">
      <c r="B111" s="33"/>
    </row>
    <row r="112" ht="15.75">
      <c r="B112" s="33"/>
    </row>
    <row r="113" ht="15.75">
      <c r="B113" s="33"/>
    </row>
    <row r="114" ht="15.75">
      <c r="B114" s="33"/>
    </row>
    <row r="115" ht="15.75">
      <c r="B115" s="33"/>
    </row>
    <row r="116" ht="15.75">
      <c r="B116" s="33"/>
    </row>
    <row r="117" ht="15.75">
      <c r="B117" s="33"/>
    </row>
    <row r="118" ht="15.75">
      <c r="B118" s="33"/>
    </row>
    <row r="119" ht="15.75">
      <c r="B119" s="33"/>
    </row>
    <row r="120" ht="15.75">
      <c r="B120" s="33"/>
    </row>
    <row r="121" ht="15.75">
      <c r="B121" s="33"/>
    </row>
    <row r="122" ht="15.75">
      <c r="B122" s="33"/>
    </row>
    <row r="123" ht="15.75">
      <c r="B123" s="33"/>
    </row>
    <row r="124" ht="15.75">
      <c r="B124" s="33"/>
    </row>
    <row r="125" ht="15.75">
      <c r="B125" s="33"/>
    </row>
    <row r="126" ht="15.75">
      <c r="B126" s="33"/>
    </row>
    <row r="127" ht="15.75">
      <c r="B127" s="33"/>
    </row>
    <row r="128" ht="15.75">
      <c r="B128" s="33"/>
    </row>
    <row r="129" ht="15.75">
      <c r="B129" s="33"/>
    </row>
    <row r="130" ht="15.75">
      <c r="B130" s="33"/>
    </row>
    <row r="131" ht="15.75">
      <c r="B131" s="33"/>
    </row>
    <row r="132" ht="15.75">
      <c r="B132" s="33"/>
    </row>
    <row r="133" ht="15.75">
      <c r="B133" s="33"/>
    </row>
    <row r="134" ht="15.75">
      <c r="B134" s="33"/>
    </row>
    <row r="135" ht="15.75">
      <c r="B135" s="33"/>
    </row>
    <row r="136" ht="15.75">
      <c r="B136" s="33"/>
    </row>
    <row r="137" ht="15.75">
      <c r="B137" s="33"/>
    </row>
    <row r="138" ht="15.75">
      <c r="B138" s="33"/>
    </row>
    <row r="139" ht="15.75">
      <c r="B139" s="33"/>
    </row>
    <row r="140" ht="15.75">
      <c r="B140" s="33"/>
    </row>
    <row r="141" ht="15.75">
      <c r="B141" s="33"/>
    </row>
    <row r="142" ht="15.75">
      <c r="B142" s="33"/>
    </row>
    <row r="143" ht="15.75">
      <c r="B143" s="33"/>
    </row>
    <row r="144" ht="15.75">
      <c r="B144" s="33"/>
    </row>
    <row r="145" ht="15.75">
      <c r="B145" s="33"/>
    </row>
    <row r="146" ht="15.75">
      <c r="B146" s="33"/>
    </row>
    <row r="147" ht="15.75">
      <c r="B147" s="33"/>
    </row>
    <row r="148" ht="15.75">
      <c r="B148" s="33"/>
    </row>
    <row r="149" ht="15.75">
      <c r="B149" s="33"/>
    </row>
    <row r="150" ht="15.75">
      <c r="B150" s="33"/>
    </row>
    <row r="151" ht="15.75">
      <c r="B151" s="33"/>
    </row>
    <row r="152" ht="15.75">
      <c r="B152" s="33"/>
    </row>
    <row r="153" ht="15.75">
      <c r="B153" s="33"/>
    </row>
    <row r="154" ht="15.75">
      <c r="B154" s="33"/>
    </row>
    <row r="155" ht="15.75">
      <c r="B155" s="33"/>
    </row>
    <row r="156" ht="15.75">
      <c r="B156" s="33"/>
    </row>
    <row r="157" ht="15.75">
      <c r="B157" s="33"/>
    </row>
    <row r="158" ht="15.75">
      <c r="B158" s="33"/>
    </row>
    <row r="159" ht="15.75">
      <c r="B159" s="33"/>
    </row>
    <row r="160" ht="15.75">
      <c r="B160" s="33"/>
    </row>
    <row r="161" ht="15.75">
      <c r="B161" s="33"/>
    </row>
    <row r="162" ht="15.75">
      <c r="B162" s="33"/>
    </row>
    <row r="163" ht="15.75">
      <c r="B163" s="33"/>
    </row>
    <row r="164" ht="15.75">
      <c r="B164" s="33"/>
    </row>
    <row r="165" ht="15.75">
      <c r="B165" s="33"/>
    </row>
    <row r="166" ht="15.75">
      <c r="B166" s="33"/>
    </row>
    <row r="167" ht="15.75">
      <c r="B167" s="33"/>
    </row>
    <row r="168" ht="15.75">
      <c r="B168" s="33"/>
    </row>
    <row r="169" ht="15.75">
      <c r="B169" s="33"/>
    </row>
    <row r="170" ht="15.75">
      <c r="B170" s="33"/>
    </row>
    <row r="171" ht="15.75">
      <c r="B171" s="33"/>
    </row>
    <row r="172" ht="15.75">
      <c r="B172" s="33"/>
    </row>
    <row r="173" ht="15.75">
      <c r="B173" s="33"/>
    </row>
    <row r="174" ht="15.75">
      <c r="B174" s="33"/>
    </row>
    <row r="175" ht="15.75">
      <c r="B175" s="33"/>
    </row>
    <row r="176" ht="15.75">
      <c r="B176" s="33"/>
    </row>
    <row r="177" ht="15.75">
      <c r="B177" s="33"/>
    </row>
    <row r="178" ht="15.75">
      <c r="B178" s="33"/>
    </row>
    <row r="179" ht="15.75">
      <c r="B179" s="33"/>
    </row>
    <row r="180" ht="15.75">
      <c r="B180" s="33"/>
    </row>
    <row r="181" ht="15.75">
      <c r="B181" s="33"/>
    </row>
    <row r="182" ht="15.75">
      <c r="B182" s="33"/>
    </row>
    <row r="183" ht="15.75">
      <c r="B183" s="33"/>
    </row>
    <row r="184" ht="15.75">
      <c r="B184" s="33"/>
    </row>
    <row r="185" ht="15.75">
      <c r="B185" s="33"/>
    </row>
    <row r="186" ht="15.75">
      <c r="B186" s="33"/>
    </row>
    <row r="187" ht="15.75">
      <c r="B187" s="33"/>
    </row>
    <row r="188" ht="15.75">
      <c r="B188" s="33"/>
    </row>
    <row r="189" ht="15.75">
      <c r="B189" s="33"/>
    </row>
    <row r="190" ht="15.75">
      <c r="B190" s="33"/>
    </row>
    <row r="191" ht="15.75">
      <c r="B191" s="33"/>
    </row>
    <row r="192" ht="15.75">
      <c r="B192" s="33"/>
    </row>
    <row r="193" ht="15.75">
      <c r="B193" s="33"/>
    </row>
    <row r="194" ht="15.75">
      <c r="B194" s="33"/>
    </row>
    <row r="195" ht="15.75">
      <c r="B195" s="33"/>
    </row>
    <row r="196" ht="15.75">
      <c r="B196" s="33"/>
    </row>
    <row r="197" ht="15.75">
      <c r="B197" s="33"/>
    </row>
    <row r="198" ht="15.75">
      <c r="B198" s="33"/>
    </row>
    <row r="199" ht="15.75">
      <c r="B199" s="33"/>
    </row>
    <row r="200" ht="15.75">
      <c r="B200" s="33"/>
    </row>
    <row r="201" ht="15.75">
      <c r="B201" s="33"/>
    </row>
    <row r="202" ht="15.75">
      <c r="B202" s="33"/>
    </row>
  </sheetData>
  <sheetProtection/>
  <mergeCells count="15">
    <mergeCell ref="A2:D2"/>
    <mergeCell ref="A3:D3"/>
    <mergeCell ref="A4:D4"/>
    <mergeCell ref="A6:A7"/>
    <mergeCell ref="B6:B7"/>
    <mergeCell ref="C6:D6"/>
    <mergeCell ref="F6:F7"/>
    <mergeCell ref="C96:E96"/>
    <mergeCell ref="C99:D99"/>
    <mergeCell ref="C78:D78"/>
    <mergeCell ref="C81:D81"/>
    <mergeCell ref="C84:D84"/>
    <mergeCell ref="C87:D87"/>
    <mergeCell ref="C89:D89"/>
    <mergeCell ref="C92:E92"/>
  </mergeCells>
  <printOptions/>
  <pageMargins left="0.75" right="0.75" top="1" bottom="1" header="0.5" footer="0.5"/>
  <pageSetup horizontalDpi="600" verticalDpi="600" orientation="portrait" paperSize="9" scale="92" r:id="rId2"/>
  <colBreaks count="1" manualBreakCount="1">
    <brk id="4" max="10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Hanna HO. Opasińska</cp:lastModifiedBy>
  <dcterms:created xsi:type="dcterms:W3CDTF">1997-02-26T13:46:56Z</dcterms:created>
  <dcterms:modified xsi:type="dcterms:W3CDTF">2020-06-17T16:30:18Z</dcterms:modified>
  <cp:category/>
  <cp:version/>
  <cp:contentType/>
  <cp:contentStatus/>
</cp:coreProperties>
</file>