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4"/>
  <workbookPr filterPrivacy="1" defaultThemeVersion="124226"/>
  <xr:revisionPtr revIDLastSave="0" documentId="13_ncr:1_{79B8A9EB-C19A-4CAC-BB1F-184F3B18AFFB}" xr6:coauthVersionLast="36" xr6:coauthVersionMax="36" xr10:uidLastSave="{00000000-0000-0000-0000-000000000000}"/>
  <bookViews>
    <workbookView xWindow="0" yWindow="0" windowWidth="30720" windowHeight="13380" tabRatio="905" firstSheet="12" activeTab="28" xr2:uid="{00000000-000D-0000-FFFF-FFFF00000000}"/>
  </bookViews>
  <sheets>
    <sheet name="I.Wprowadzenie" sheetId="29" r:id="rId1"/>
    <sheet name="II.Bilans" sheetId="28" r:id="rId2"/>
    <sheet name="III.RZiS" sheetId="27" r:id="rId3"/>
    <sheet name="IV.nota 1" sheetId="1" r:id="rId4"/>
    <sheet name="IV.nota 2" sheetId="2" r:id="rId5"/>
    <sheet name="IV.nota 3" sheetId="3" r:id="rId6"/>
    <sheet name="IV.nota 4-7" sheetId="4" r:id="rId7"/>
    <sheet name="IV.nota 8-9" sheetId="5" r:id="rId8"/>
    <sheet name="IV.nota 10-12" sheetId="6" r:id="rId9"/>
    <sheet name="IV.nota 13-14" sheetId="7" r:id="rId10"/>
    <sheet name="IV.nota 15" sheetId="8" r:id="rId11"/>
    <sheet name="IV.nota 16" sheetId="9" r:id="rId12"/>
    <sheet name="IV.nota 17" sheetId="10" r:id="rId13"/>
    <sheet name="IV.nota 18-19" sheetId="11" r:id="rId14"/>
    <sheet name="IV.20-21" sheetId="12" r:id="rId15"/>
    <sheet name="IV.nota 22-23" sheetId="13" r:id="rId16"/>
    <sheet name="IV.nota 24-25" sheetId="14" r:id="rId17"/>
    <sheet name="IV.nota 26-27" sheetId="15" r:id="rId18"/>
    <sheet name="IV.nota 28-30" sheetId="16" r:id="rId19"/>
    <sheet name="IV.nota 31" sheetId="17" r:id="rId20"/>
    <sheet name="IV.nota 32-34" sheetId="18" r:id="rId21"/>
    <sheet name="IV.nota 35-36" sheetId="19" r:id="rId22"/>
    <sheet name="IV.nota 37-38" sheetId="20" r:id="rId23"/>
    <sheet name="IV.nota 39-41" sheetId="21" r:id="rId24"/>
    <sheet name="IV.nota 42-44" sheetId="22" r:id="rId25"/>
    <sheet name="IV.nota 45" sheetId="23" r:id="rId26"/>
    <sheet name="IV.8-9" sheetId="24" r:id="rId27"/>
    <sheet name="IV.nota 46-47" sheetId="25" r:id="rId28"/>
    <sheet name="IV.nota 48-49" sheetId="26" r:id="rId29"/>
  </sheets>
  <definedNames>
    <definedName name="_xlnm.Print_Area" localSheetId="0">I.Wprowadzenie!$A$1:$I$62</definedName>
    <definedName name="_xlnm.Print_Area" localSheetId="1">II.Bilans!$A$1:$D$168</definedName>
    <definedName name="_xlnm.Print_Area" localSheetId="2">III.RZiS!$A$1:$D$78</definedName>
    <definedName name="_xlnm.Print_Area" localSheetId="14">'IV.20-21'!$A$1:$F$23</definedName>
    <definedName name="_xlnm.Print_Area" localSheetId="26">'IV.8-9'!$A$1:$K$20</definedName>
    <definedName name="_xlnm.Print_Area" localSheetId="3">'IV.nota 1'!$A$1:$K$36</definedName>
    <definedName name="_xlnm.Print_Area" localSheetId="8">'IV.nota 10-12'!$A$1:$F$46</definedName>
    <definedName name="_xlnm.Print_Area" localSheetId="9">'IV.nota 13-14'!$A$1:$D$30</definedName>
    <definedName name="_xlnm.Print_Area" localSheetId="13">'IV.nota 18-19'!$A$1:$E$33</definedName>
    <definedName name="_xlnm.Print_Area" localSheetId="16">'IV.nota 24-25'!$A$1:$G$26</definedName>
    <definedName name="_xlnm.Print_Area" localSheetId="17">'IV.nota 26-27'!$A$1:$G$47</definedName>
    <definedName name="_xlnm.Print_Area" localSheetId="18">'IV.nota 28-30'!$A$1:$F$38</definedName>
    <definedName name="_xlnm.Print_Area" localSheetId="19">'IV.nota 31'!$A$1:$B$104</definedName>
    <definedName name="_xlnm.Print_Area" localSheetId="20">'IV.nota 32-34'!$A$1:$D$39</definedName>
    <definedName name="_xlnm.Print_Area" localSheetId="22">'IV.nota 37-38'!$A$1:$H$39</definedName>
    <definedName name="_xlnm.Print_Area" localSheetId="23">'IV.nota 39-41'!$A$1:$G$51</definedName>
    <definedName name="_xlnm.Print_Area" localSheetId="24">'IV.nota 42-44'!$A$1:$D$41</definedName>
    <definedName name="_xlnm.Print_Area" localSheetId="25">'IV.nota 45'!$A$1:$K$48</definedName>
    <definedName name="_xlnm.Print_Area" localSheetId="27">'IV.nota 46-47'!$A$1:$E$37</definedName>
    <definedName name="_xlnm.Print_Area" localSheetId="6">'IV.nota 4-7'!$A$1:$F$52</definedName>
    <definedName name="_xlnm.Print_Area" localSheetId="28">'IV.nota 48-49'!$A$1:$C$46</definedName>
    <definedName name="_xlnm.Print_Area" localSheetId="7">'IV.nota 8-9'!$A$1:$G$32</definedName>
  </definedNames>
  <calcPr calcId="191029"/>
</workbook>
</file>

<file path=xl/calcChain.xml><?xml version="1.0" encoding="utf-8"?>
<calcChain xmlns="http://schemas.openxmlformats.org/spreadsheetml/2006/main">
  <c r="M37" i="15" l="1"/>
  <c r="M38" i="15"/>
  <c r="M36" i="15"/>
  <c r="H10" i="11"/>
  <c r="M35" i="15"/>
  <c r="G24" i="27"/>
  <c r="C13" i="5" l="1"/>
  <c r="B14" i="17" l="1"/>
  <c r="B13" i="17"/>
  <c r="D47" i="27"/>
  <c r="D33" i="1" l="1"/>
  <c r="D19" i="1"/>
  <c r="B90" i="17" l="1"/>
  <c r="B83" i="17"/>
  <c r="B77" i="17"/>
  <c r="B64" i="17"/>
  <c r="B60" i="17"/>
  <c r="B48" i="17" s="1"/>
  <c r="B101" i="17" s="1"/>
  <c r="B100" i="17" s="1"/>
  <c r="B104" i="17" s="1"/>
  <c r="B41" i="17"/>
  <c r="B36" i="17"/>
  <c r="B32" i="17" s="1"/>
  <c r="B28" i="17"/>
  <c r="B16" i="17"/>
  <c r="B9" i="17"/>
  <c r="B15" i="17" l="1"/>
  <c r="B40" i="17" s="1"/>
  <c r="B99" i="17" s="1"/>
  <c r="B98" i="17"/>
  <c r="C36" i="15" l="1"/>
  <c r="B16" i="11"/>
  <c r="D155" i="28"/>
  <c r="C46" i="15" l="1"/>
  <c r="D158" i="28" l="1"/>
  <c r="D22" i="27" l="1"/>
  <c r="C16" i="15" s="1"/>
  <c r="D23" i="27"/>
  <c r="C18" i="15" s="1"/>
  <c r="B37" i="18" l="1"/>
  <c r="B36" i="15" l="1"/>
  <c r="D16" i="11"/>
  <c r="C16" i="11"/>
  <c r="B33" i="1" l="1"/>
  <c r="B19" i="1"/>
  <c r="C24" i="27" l="1"/>
  <c r="C31" i="27"/>
  <c r="C53" i="27"/>
  <c r="C65" i="27"/>
  <c r="C48" i="27"/>
  <c r="C43" i="27"/>
  <c r="D65" i="27" l="1"/>
  <c r="D54" i="27"/>
  <c r="D53" i="27" s="1"/>
  <c r="B34" i="25" s="1"/>
  <c r="D48" i="27"/>
  <c r="D43" i="27"/>
  <c r="B35" i="25" s="1"/>
  <c r="D31" i="27"/>
  <c r="D24" i="27"/>
  <c r="D19" i="27"/>
  <c r="B33" i="25" s="1"/>
  <c r="C19" i="27"/>
  <c r="C29" i="27" s="1"/>
  <c r="D14" i="27"/>
  <c r="C14" i="27"/>
  <c r="D9" i="27"/>
  <c r="C9" i="27"/>
  <c r="D162" i="28"/>
  <c r="C162" i="28"/>
  <c r="C160" i="28" s="1"/>
  <c r="D160" i="28"/>
  <c r="D150" i="28"/>
  <c r="D146" i="28" s="1"/>
  <c r="C150" i="28"/>
  <c r="C146" i="28"/>
  <c r="D142" i="28"/>
  <c r="C142" i="28"/>
  <c r="C141" i="28" s="1"/>
  <c r="D141" i="28"/>
  <c r="D137" i="28"/>
  <c r="C137" i="28"/>
  <c r="D136" i="28"/>
  <c r="C136" i="28"/>
  <c r="D129" i="28"/>
  <c r="D126" i="28" s="1"/>
  <c r="C129" i="28"/>
  <c r="C126" i="28" s="1"/>
  <c r="D123" i="28"/>
  <c r="C123" i="28"/>
  <c r="D120" i="28"/>
  <c r="D118" i="28" s="1"/>
  <c r="C120" i="28"/>
  <c r="C118" i="28" s="1"/>
  <c r="D105" i="28"/>
  <c r="C105" i="28"/>
  <c r="D91" i="28"/>
  <c r="D80" i="28" s="1"/>
  <c r="D79" i="28" s="1"/>
  <c r="C91" i="28"/>
  <c r="D86" i="28"/>
  <c r="C86" i="28"/>
  <c r="D81" i="28"/>
  <c r="C81" i="28"/>
  <c r="D72" i="28"/>
  <c r="D71" i="28" s="1"/>
  <c r="C72" i="28"/>
  <c r="C71" i="28" s="1"/>
  <c r="D67" i="28"/>
  <c r="C67" i="28"/>
  <c r="D66" i="28"/>
  <c r="C66" i="28"/>
  <c r="D62" i="28"/>
  <c r="D61" i="28" s="1"/>
  <c r="C62" i="28"/>
  <c r="C61" i="28" s="1"/>
  <c r="D54" i="28"/>
  <c r="C54" i="28"/>
  <c r="D50" i="28"/>
  <c r="C50" i="28"/>
  <c r="D44" i="28"/>
  <c r="C44" i="28"/>
  <c r="D39" i="28"/>
  <c r="C39" i="28"/>
  <c r="D34" i="28"/>
  <c r="D33" i="28" s="1"/>
  <c r="D30" i="28" s="1"/>
  <c r="C34" i="28"/>
  <c r="C33" i="28" s="1"/>
  <c r="C30" i="28" s="1"/>
  <c r="D26" i="28"/>
  <c r="C26" i="28"/>
  <c r="D18" i="28"/>
  <c r="C18" i="28"/>
  <c r="D17" i="28"/>
  <c r="C17" i="28"/>
  <c r="D12" i="28"/>
  <c r="C12" i="28"/>
  <c r="D60" i="28" l="1"/>
  <c r="D18" i="27"/>
  <c r="C60" i="28"/>
  <c r="C80" i="28"/>
  <c r="C79" i="28" s="1"/>
  <c r="D135" i="28"/>
  <c r="D117" i="28" s="1"/>
  <c r="D165" i="28" s="1"/>
  <c r="C11" i="28"/>
  <c r="D11" i="28"/>
  <c r="C135" i="28"/>
  <c r="C18" i="27"/>
  <c r="C42" i="27" s="1"/>
  <c r="C52" i="27" s="1"/>
  <c r="C72" i="27" s="1"/>
  <c r="C75" i="27" s="1"/>
  <c r="C117" i="28"/>
  <c r="C165" i="28" s="1"/>
  <c r="C53" i="28"/>
  <c r="C99" i="28" s="1"/>
  <c r="D53" i="28"/>
  <c r="D99" i="28" s="1"/>
  <c r="D29" i="27"/>
  <c r="D42" i="27" s="1"/>
  <c r="D52" i="27" s="1"/>
  <c r="D72" i="27" s="1"/>
  <c r="D75" i="27" s="1"/>
  <c r="E30" i="11" l="1"/>
  <c r="E31" i="11"/>
  <c r="E14" i="11"/>
  <c r="E15" i="11"/>
  <c r="E29" i="11" l="1"/>
  <c r="C14" i="10" l="1"/>
  <c r="D14" i="10"/>
  <c r="E14" i="10"/>
  <c r="F14" i="10"/>
  <c r="G14" i="10"/>
  <c r="H14" i="10"/>
  <c r="I14" i="10"/>
  <c r="B14" i="10"/>
  <c r="B26" i="7" l="1"/>
  <c r="B25" i="7"/>
  <c r="B30" i="7" s="1"/>
  <c r="B12" i="7"/>
  <c r="B11" i="7"/>
  <c r="B17" i="7" l="1"/>
  <c r="D34" i="6"/>
  <c r="D33" i="6"/>
  <c r="D31" i="6"/>
  <c r="D30" i="6"/>
  <c r="B46" i="15" l="1"/>
  <c r="B30" i="25" l="1"/>
  <c r="B23" i="26" s="1"/>
  <c r="B16" i="26"/>
  <c r="B11" i="26"/>
  <c r="C17" i="25"/>
  <c r="B17" i="25"/>
  <c r="B23" i="25" s="1"/>
  <c r="C14" i="25"/>
  <c r="C23" i="25" s="1"/>
  <c r="B14" i="25"/>
  <c r="C19" i="15"/>
  <c r="D19" i="15"/>
  <c r="E19" i="15"/>
  <c r="F19" i="15"/>
  <c r="G19" i="15"/>
  <c r="B19" i="15"/>
  <c r="B24" i="26" l="1"/>
  <c r="F20" i="12"/>
  <c r="F21" i="12"/>
  <c r="F22" i="12"/>
  <c r="F19" i="12"/>
  <c r="E23" i="12"/>
  <c r="C23" i="12"/>
  <c r="E13" i="12"/>
  <c r="C13" i="12"/>
  <c r="F10" i="12"/>
  <c r="F11" i="12"/>
  <c r="F12" i="12"/>
  <c r="F9" i="12"/>
  <c r="F23" i="12" l="1"/>
  <c r="F13" i="12"/>
  <c r="C30" i="26"/>
  <c r="B30" i="26"/>
  <c r="B29" i="20" l="1"/>
  <c r="F25" i="16" l="1"/>
  <c r="F26" i="16"/>
  <c r="F24" i="16"/>
  <c r="C27" i="16"/>
  <c r="D27" i="16"/>
  <c r="E27" i="16"/>
  <c r="B27" i="16"/>
  <c r="B14" i="16"/>
  <c r="F27" i="16" l="1"/>
  <c r="C26" i="14"/>
  <c r="D26" i="14"/>
  <c r="B26" i="14"/>
  <c r="E25" i="14"/>
  <c r="E26" i="14" s="1"/>
  <c r="E24" i="14"/>
  <c r="G25" i="13"/>
  <c r="H25" i="13" s="1"/>
  <c r="G20" i="13"/>
  <c r="H20" i="13" s="1"/>
  <c r="G21" i="13"/>
  <c r="H21" i="13" s="1"/>
  <c r="G22" i="13"/>
  <c r="H22" i="13" s="1"/>
  <c r="G23" i="13"/>
  <c r="H23" i="13" s="1"/>
  <c r="G24" i="13"/>
  <c r="H24" i="13" s="1"/>
  <c r="G19" i="13"/>
  <c r="H19" i="13" s="1"/>
  <c r="C18" i="13"/>
  <c r="D18" i="13"/>
  <c r="E18" i="13"/>
  <c r="F18" i="13"/>
  <c r="B18" i="13"/>
  <c r="G13" i="13"/>
  <c r="H13" i="13" s="1"/>
  <c r="G14" i="13"/>
  <c r="G15" i="13"/>
  <c r="H15" i="13" s="1"/>
  <c r="G16" i="13"/>
  <c r="H16" i="13" s="1"/>
  <c r="G17" i="13"/>
  <c r="H17" i="13" s="1"/>
  <c r="G12" i="13"/>
  <c r="H12" i="13" s="1"/>
  <c r="C11" i="13"/>
  <c r="D11" i="13"/>
  <c r="E11" i="13"/>
  <c r="F11" i="13"/>
  <c r="F26" i="13" s="1"/>
  <c r="B11" i="13"/>
  <c r="B26" i="13" s="1"/>
  <c r="C33" i="11"/>
  <c r="D33" i="11"/>
  <c r="B33" i="11"/>
  <c r="E27" i="11"/>
  <c r="E28" i="11"/>
  <c r="E32" i="11"/>
  <c r="E26" i="11"/>
  <c r="C17" i="11"/>
  <c r="D17" i="11"/>
  <c r="B17" i="11"/>
  <c r="E19" i="11"/>
  <c r="E18" i="11"/>
  <c r="C10" i="11"/>
  <c r="D10" i="11"/>
  <c r="B10" i="11"/>
  <c r="E13" i="11"/>
  <c r="E16" i="11"/>
  <c r="E12" i="11"/>
  <c r="C26" i="13" l="1"/>
  <c r="E26" i="13"/>
  <c r="D26" i="13"/>
  <c r="E10" i="11"/>
  <c r="E33" i="11"/>
  <c r="E17" i="11"/>
  <c r="H18" i="13"/>
  <c r="G11" i="13"/>
  <c r="H14" i="13"/>
  <c r="H11" i="13" s="1"/>
  <c r="H26" i="13" s="1"/>
  <c r="G18" i="13"/>
  <c r="C33" i="9"/>
  <c r="D33" i="9"/>
  <c r="E33" i="9"/>
  <c r="F33" i="9"/>
  <c r="G33" i="9"/>
  <c r="H33" i="9"/>
  <c r="I33" i="9"/>
  <c r="K33" i="9"/>
  <c r="B33" i="9"/>
  <c r="C23" i="9"/>
  <c r="D23" i="9"/>
  <c r="E23" i="9"/>
  <c r="F23" i="9"/>
  <c r="G23" i="9"/>
  <c r="H23" i="9"/>
  <c r="I23" i="9"/>
  <c r="B23" i="9"/>
  <c r="C20" i="9"/>
  <c r="C36" i="9" s="1"/>
  <c r="D20" i="9"/>
  <c r="D36" i="9" s="1"/>
  <c r="E20" i="9"/>
  <c r="F20" i="9"/>
  <c r="G20" i="9"/>
  <c r="H20" i="9"/>
  <c r="H36" i="9" s="1"/>
  <c r="I20" i="9"/>
  <c r="I36" i="9" s="1"/>
  <c r="J20" i="9"/>
  <c r="B20" i="9"/>
  <c r="K35" i="9"/>
  <c r="K34" i="9"/>
  <c r="J35" i="9"/>
  <c r="J34" i="9"/>
  <c r="J33" i="9" s="1"/>
  <c r="K25" i="9"/>
  <c r="K26" i="9"/>
  <c r="K27" i="9"/>
  <c r="K28" i="9"/>
  <c r="K29" i="9"/>
  <c r="K30" i="9"/>
  <c r="K31" i="9"/>
  <c r="K32" i="9"/>
  <c r="K24" i="9"/>
  <c r="K23" i="9" s="1"/>
  <c r="J31" i="9"/>
  <c r="J32" i="9"/>
  <c r="J25" i="9"/>
  <c r="J26" i="9"/>
  <c r="J27" i="9"/>
  <c r="J28" i="9"/>
  <c r="J29" i="9"/>
  <c r="J30" i="9"/>
  <c r="J24" i="9"/>
  <c r="J23" i="9" s="1"/>
  <c r="J22" i="9"/>
  <c r="C17" i="9"/>
  <c r="D17" i="9"/>
  <c r="E17" i="9"/>
  <c r="E36" i="9" s="1"/>
  <c r="F17" i="9"/>
  <c r="F36" i="9" s="1"/>
  <c r="G17" i="9"/>
  <c r="G36" i="9" s="1"/>
  <c r="H17" i="9"/>
  <c r="I17" i="9"/>
  <c r="B17" i="9"/>
  <c r="B36" i="9" s="1"/>
  <c r="K19" i="9"/>
  <c r="K17" i="9" s="1"/>
  <c r="K21" i="9"/>
  <c r="K20" i="9" s="1"/>
  <c r="K22" i="9"/>
  <c r="K18" i="9"/>
  <c r="J19" i="9"/>
  <c r="J21" i="9"/>
  <c r="J18" i="9"/>
  <c r="J17" i="9" s="1"/>
  <c r="G12" i="8"/>
  <c r="G13" i="8"/>
  <c r="F17" i="8"/>
  <c r="G17" i="8" s="1"/>
  <c r="F18" i="8"/>
  <c r="G18" i="8" s="1"/>
  <c r="F19" i="8"/>
  <c r="G19" i="8" s="1"/>
  <c r="F16" i="8"/>
  <c r="G16" i="8" s="1"/>
  <c r="C15" i="8"/>
  <c r="D15" i="8"/>
  <c r="E15" i="8"/>
  <c r="B15" i="8"/>
  <c r="B20" i="8" s="1"/>
  <c r="F12" i="8"/>
  <c r="F13" i="8"/>
  <c r="F14" i="8"/>
  <c r="G14" i="8" s="1"/>
  <c r="F11" i="8"/>
  <c r="G11" i="8" s="1"/>
  <c r="C10" i="8"/>
  <c r="C20" i="8" s="1"/>
  <c r="D10" i="8"/>
  <c r="D20" i="8" s="1"/>
  <c r="E10" i="8"/>
  <c r="E20" i="8" s="1"/>
  <c r="B10" i="8"/>
  <c r="C46" i="6"/>
  <c r="D46" i="6"/>
  <c r="E46" i="6"/>
  <c r="E44" i="6"/>
  <c r="E45" i="6"/>
  <c r="E43" i="6"/>
  <c r="B46" i="6"/>
  <c r="B35" i="6"/>
  <c r="C32" i="6"/>
  <c r="D32" i="6"/>
  <c r="B32" i="6"/>
  <c r="D29" i="6"/>
  <c r="C29" i="6"/>
  <c r="C35" i="6" s="1"/>
  <c r="B29" i="6"/>
  <c r="D28" i="6"/>
  <c r="C14" i="6"/>
  <c r="D14" i="6"/>
  <c r="E14" i="6"/>
  <c r="B14" i="6"/>
  <c r="F13" i="6"/>
  <c r="F14" i="6" s="1"/>
  <c r="F12" i="6"/>
  <c r="E12" i="5"/>
  <c r="E13" i="5"/>
  <c r="E14" i="5"/>
  <c r="E11" i="5"/>
  <c r="C10" i="5"/>
  <c r="D10" i="5"/>
  <c r="B10" i="5"/>
  <c r="D23" i="4"/>
  <c r="C23" i="4"/>
  <c r="B23" i="4"/>
  <c r="E22" i="4"/>
  <c r="E21" i="4"/>
  <c r="C13" i="4"/>
  <c r="D13" i="4"/>
  <c r="B13" i="4"/>
  <c r="E12" i="4"/>
  <c r="E13" i="4" s="1"/>
  <c r="E11" i="4"/>
  <c r="L19" i="3"/>
  <c r="L20" i="3"/>
  <c r="L21" i="3"/>
  <c r="L22" i="3"/>
  <c r="L23" i="3"/>
  <c r="L24" i="3"/>
  <c r="L25" i="3"/>
  <c r="L26" i="3"/>
  <c r="L27" i="3"/>
  <c r="L28" i="3"/>
  <c r="L29" i="3"/>
  <c r="L30" i="3"/>
  <c r="K19" i="3"/>
  <c r="K20" i="3"/>
  <c r="K21" i="3"/>
  <c r="K22" i="3"/>
  <c r="K23" i="3"/>
  <c r="K24" i="3"/>
  <c r="K25" i="3"/>
  <c r="K26" i="3"/>
  <c r="K27" i="3"/>
  <c r="K28" i="3"/>
  <c r="K29" i="3"/>
  <c r="K30" i="3"/>
  <c r="G19" i="3"/>
  <c r="M19" i="3" s="1"/>
  <c r="G20" i="3"/>
  <c r="G21" i="3"/>
  <c r="M21" i="3" s="1"/>
  <c r="G22" i="3"/>
  <c r="M22" i="3" s="1"/>
  <c r="G23" i="3"/>
  <c r="M23" i="3" s="1"/>
  <c r="G24" i="3"/>
  <c r="M24" i="3" s="1"/>
  <c r="G25" i="3"/>
  <c r="M25" i="3" s="1"/>
  <c r="G26" i="3"/>
  <c r="M26" i="3" s="1"/>
  <c r="G27" i="3"/>
  <c r="M27" i="3" s="1"/>
  <c r="G28" i="3"/>
  <c r="M28" i="3" s="1"/>
  <c r="G29" i="3"/>
  <c r="M29" i="3" s="1"/>
  <c r="G30" i="3"/>
  <c r="M30" i="3" s="1"/>
  <c r="C31" i="3"/>
  <c r="D31" i="3"/>
  <c r="E31" i="3"/>
  <c r="F31" i="3"/>
  <c r="H31" i="3"/>
  <c r="I31" i="3"/>
  <c r="J31" i="3"/>
  <c r="B31" i="3"/>
  <c r="M18" i="3"/>
  <c r="L18" i="3"/>
  <c r="K18" i="3"/>
  <c r="K31" i="3" s="1"/>
  <c r="G18" i="3"/>
  <c r="I23" i="2"/>
  <c r="I24" i="2"/>
  <c r="I25" i="2"/>
  <c r="G26" i="2"/>
  <c r="E26" i="2"/>
  <c r="D26" i="2"/>
  <c r="C26" i="2"/>
  <c r="B26" i="2"/>
  <c r="F25" i="2"/>
  <c r="H25" i="2" s="1"/>
  <c r="F24" i="2"/>
  <c r="H24" i="2" s="1"/>
  <c r="F23" i="2"/>
  <c r="H23" i="2" s="1"/>
  <c r="I22" i="2"/>
  <c r="F22" i="2"/>
  <c r="H22" i="2" s="1"/>
  <c r="I12" i="2"/>
  <c r="H12" i="2"/>
  <c r="G12" i="2"/>
  <c r="E12" i="2"/>
  <c r="D12" i="2"/>
  <c r="C12" i="2"/>
  <c r="B12" i="2"/>
  <c r="J11" i="2"/>
  <c r="F11" i="2"/>
  <c r="J10" i="2"/>
  <c r="F10" i="2"/>
  <c r="K10" i="2" s="1"/>
  <c r="J24" i="2" s="1"/>
  <c r="J9" i="2"/>
  <c r="F9" i="2"/>
  <c r="K9" i="2" s="1"/>
  <c r="J8" i="2"/>
  <c r="F8" i="2"/>
  <c r="C36" i="1"/>
  <c r="D36" i="1"/>
  <c r="E36" i="1"/>
  <c r="G36" i="1"/>
  <c r="I30" i="1"/>
  <c r="I31" i="1"/>
  <c r="I32" i="1"/>
  <c r="I33" i="1"/>
  <c r="I34" i="1"/>
  <c r="I35" i="1"/>
  <c r="I29" i="1"/>
  <c r="B36" i="1"/>
  <c r="F30" i="1"/>
  <c r="H30" i="1" s="1"/>
  <c r="F31" i="1"/>
  <c r="H31" i="1" s="1"/>
  <c r="F32" i="1"/>
  <c r="H32" i="1" s="1"/>
  <c r="F33" i="1"/>
  <c r="F34" i="1"/>
  <c r="H34" i="1" s="1"/>
  <c r="F35" i="1"/>
  <c r="H35" i="1" s="1"/>
  <c r="F29" i="1"/>
  <c r="H29" i="1" s="1"/>
  <c r="G15" i="8" l="1"/>
  <c r="J36" i="9"/>
  <c r="K36" i="9"/>
  <c r="J23" i="2"/>
  <c r="G31" i="3"/>
  <c r="L31" i="3"/>
  <c r="M20" i="3"/>
  <c r="M31" i="3" s="1"/>
  <c r="F12" i="2"/>
  <c r="F10" i="8"/>
  <c r="G10" i="8"/>
  <c r="G20" i="8" s="1"/>
  <c r="I26" i="2"/>
  <c r="F15" i="8"/>
  <c r="J12" i="2"/>
  <c r="E23" i="4"/>
  <c r="D35" i="6"/>
  <c r="E10" i="5"/>
  <c r="G26" i="13"/>
  <c r="F36" i="1"/>
  <c r="I36" i="1"/>
  <c r="K11" i="2"/>
  <c r="J25" i="2" s="1"/>
  <c r="H26" i="2"/>
  <c r="F26" i="2"/>
  <c r="K8" i="2"/>
  <c r="H33" i="1"/>
  <c r="H36" i="1" s="1"/>
  <c r="C22" i="1"/>
  <c r="D22" i="1"/>
  <c r="B35" i="18" s="1"/>
  <c r="E22" i="1"/>
  <c r="G22" i="1"/>
  <c r="H22" i="1"/>
  <c r="I22" i="1"/>
  <c r="B22" i="1"/>
  <c r="J16" i="1"/>
  <c r="J17" i="1"/>
  <c r="J18" i="1"/>
  <c r="J19" i="1"/>
  <c r="J20" i="1"/>
  <c r="J21" i="1"/>
  <c r="J15" i="1"/>
  <c r="F16" i="1"/>
  <c r="F17" i="1"/>
  <c r="F18" i="1"/>
  <c r="F19" i="1"/>
  <c r="F20" i="1"/>
  <c r="F21" i="1"/>
  <c r="F15" i="1"/>
  <c r="F20" i="8" l="1"/>
  <c r="J22" i="2"/>
  <c r="J26" i="2" s="1"/>
  <c r="K12" i="2"/>
  <c r="K21" i="1"/>
  <c r="J35" i="1" s="1"/>
  <c r="K19" i="1"/>
  <c r="J33" i="1" s="1"/>
  <c r="K17" i="1"/>
  <c r="J31" i="1" s="1"/>
  <c r="J22" i="1"/>
  <c r="F22" i="1"/>
  <c r="K20" i="1"/>
  <c r="J34" i="1" s="1"/>
  <c r="K18" i="1"/>
  <c r="J32" i="1" s="1"/>
  <c r="K16" i="1"/>
  <c r="J30" i="1" s="1"/>
  <c r="K15" i="1"/>
  <c r="J29" i="1" s="1"/>
  <c r="J36" i="1" l="1"/>
  <c r="K22" i="1"/>
</calcChain>
</file>

<file path=xl/sharedStrings.xml><?xml version="1.0" encoding="utf-8"?>
<sst xmlns="http://schemas.openxmlformats.org/spreadsheetml/2006/main" count="1481" uniqueCount="937">
  <si>
    <t xml:space="preserve">Nota 1 </t>
  </si>
  <si>
    <t>Zmiana wartości początkowej i umorzenia środków trwałych</t>
  </si>
  <si>
    <t>Nazwa grupy rodzajowej środków trwałych</t>
  </si>
  <si>
    <t>Wartość początkowa (brutto)</t>
  </si>
  <si>
    <t xml:space="preserve"> – stan na początek roku obrotowego</t>
  </si>
  <si>
    <t>Zwiększenie wartości początkowej</t>
  </si>
  <si>
    <t>Ogółem zwiększenie wartości początkowej (3 + 4 + 5)</t>
  </si>
  <si>
    <t>Zmniejszenie wartości początkowej</t>
  </si>
  <si>
    <t>Wartość początkowa – stan na koniec roku obrotowego</t>
  </si>
  <si>
    <t>(2 + 6 – 10)</t>
  </si>
  <si>
    <t>aktualizacja</t>
  </si>
  <si>
    <t>przychody</t>
  </si>
  <si>
    <t>inne</t>
  </si>
  <si>
    <t>zbycie</t>
  </si>
  <si>
    <t>likwidacja</t>
  </si>
  <si>
    <t>Grunty własne</t>
  </si>
  <si>
    <t xml:space="preserve">Prawo użytkowania wieczystego gruntu  </t>
  </si>
  <si>
    <t>Budynki i budowle</t>
  </si>
  <si>
    <t>Spółdzielcze własnościowe prawa do lokali</t>
  </si>
  <si>
    <t>Urządzenia techniczne i maszyny</t>
  </si>
  <si>
    <t>Środki transportu</t>
  </si>
  <si>
    <t>Pozostałe środki trwałe</t>
  </si>
  <si>
    <t>Razem</t>
  </si>
  <si>
    <t>1) szczegółowy zakres zmian wartości grup rodzajowych środków trwałych, wartości niematerialnych i prawnych oraz inwestycji długoterminowych,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dotychczasowej amortyzacji lub umorzenia</t>
  </si>
  <si>
    <t>1. Informacje i objaśnienia do bilansu</t>
  </si>
  <si>
    <t>na początek roku obrotowego</t>
  </si>
  <si>
    <t>Zwiększenia w ciągu roku obrotowego</t>
  </si>
  <si>
    <t>Wartość netto środków trwałych</t>
  </si>
  <si>
    <t>amortyzacja za rok obrotowy</t>
  </si>
  <si>
    <t>Ogółem zwiększenie umorzenia (13+14+15)</t>
  </si>
  <si>
    <t>Zmniejszenie umorzenia</t>
  </si>
  <si>
    <t>Umorzenie - stan na koniec roku obrotowego (12+16-17)</t>
  </si>
  <si>
    <t>stan na początek roku obrotowego (2-12)</t>
  </si>
  <si>
    <t>Umorzenie - stan na początek roku obrotowego</t>
  </si>
  <si>
    <t>stan na koniec roku obrotowego (11-18)</t>
  </si>
  <si>
    <t>(7+8+9)</t>
  </si>
  <si>
    <t xml:space="preserve">Ogółem zmniejszenie wartości początkowej </t>
  </si>
  <si>
    <t xml:space="preserve">Nota 2 </t>
  </si>
  <si>
    <t>Zmiana wartości początkowej i umorzenia wartości niematerialnych i prawnych</t>
  </si>
  <si>
    <t xml:space="preserve">Nazwa wartości niematerialnych i prawnych </t>
  </si>
  <si>
    <t>Licencje</t>
  </si>
  <si>
    <t>Pozostałe</t>
  </si>
  <si>
    <t>Wartość netto wartości niematerialnych i prawnych</t>
  </si>
  <si>
    <t>Pozostale</t>
  </si>
  <si>
    <t>Wyszczególnienie</t>
  </si>
  <si>
    <t>Stan na</t>
  </si>
  <si>
    <t>początek</t>
  </si>
  <si>
    <t>roku</t>
  </si>
  <si>
    <t>obrotowego</t>
  </si>
  <si>
    <t>brutto)</t>
  </si>
  <si>
    <t>Zwiększenie</t>
  </si>
  <si>
    <t>Zmniejszenie</t>
  </si>
  <si>
    <t>koniec</t>
  </si>
  <si>
    <t>(2 + 3 + 4</t>
  </si>
  <si>
    <t>Wartość odpisów aktualizujących inwestycje</t>
  </si>
  <si>
    <t>długoterminowe</t>
  </si>
  <si>
    <t>zakup</t>
  </si>
  <si>
    <t>sprzedaż</t>
  </si>
  <si>
    <t>na</t>
  </si>
  <si>
    <t>zwiększenia</t>
  </si>
  <si>
    <t>zmniejszenia</t>
  </si>
  <si>
    <t>(8 + 9 – 10)</t>
  </si>
  <si>
    <t>(2 – 8)</t>
  </si>
  <si>
    <t>(7 – 11)</t>
  </si>
  <si>
    <t xml:space="preserve">Nota 3 </t>
  </si>
  <si>
    <t>Zmiana wartości inwestycji długoterminowych</t>
  </si>
  <si>
    <t>Wartość netto inwestycji długoterminowych</t>
  </si>
  <si>
    <t>(wartość brutto)</t>
  </si>
  <si>
    <t>(2+3+4– 5 – 6)</t>
  </si>
  <si>
    <t>2) kwota dokonanych w trakcie roku obrotowego odpisów aktualizujących wartość aktywów trwałych odrębnie dla długoterminowych aktywów niefinansowych oraz długoterminowych aktywów finansowych</t>
  </si>
  <si>
    <t xml:space="preserve">Nota 4 </t>
  </si>
  <si>
    <t>Odpisy aktualizujące wartość długoterminowych aktywów niefinansowych</t>
  </si>
  <si>
    <t>Stan na początek roku obrotowego</t>
  </si>
  <si>
    <t>Zmiany stanu odpisów w ciągu roku obrotowego</t>
  </si>
  <si>
    <t>Stan na koniec roku obrotowego</t>
  </si>
  <si>
    <t>(2 + 3 – 4)</t>
  </si>
  <si>
    <t xml:space="preserve">Nota 5 </t>
  </si>
  <si>
    <r>
      <t>Odpisy aktualizujące wartość długoterminowych aktywów finansowyc</t>
    </r>
    <r>
      <rPr>
        <b/>
        <sz val="9.5"/>
        <color rgb="FF231F20"/>
        <rFont val="Calibri"/>
        <family val="2"/>
        <charset val="238"/>
        <scheme val="minor"/>
      </rPr>
      <t>h</t>
    </r>
  </si>
  <si>
    <t>3) kwota kosztów zakończonych prac rozwojowych oraz kwotę wartości firmy, a także wyjaśnienie okresu ich odpisywania, określonego odpowiednio w art. 33 ust. 3 oraz art. 44b ust. 10</t>
  </si>
  <si>
    <t xml:space="preserve">Nota 6 </t>
  </si>
  <si>
    <t>Koszty zakończonych prac rozwojowych oraz wartość firmy</t>
  </si>
  <si>
    <t>Wartość początkowa</t>
  </si>
  <si>
    <t>Dotychczasowe umorzenie</t>
  </si>
  <si>
    <t>Ustalony okres odpisywania</t>
  </si>
  <si>
    <t>Uwagi</t>
  </si>
  <si>
    <t>Koszty zakończonych prac rozwojowych</t>
  </si>
  <si>
    <t>Wartość firmy</t>
  </si>
  <si>
    <t>4) wartość gruntów użytkowanych wieczyście</t>
  </si>
  <si>
    <t>Grunt</t>
  </si>
  <si>
    <t>(nr działki, nazwa)</t>
  </si>
  <si>
    <t>Stan</t>
  </si>
  <si>
    <t>Zmiany stanu w trakcie roku obrotowego</t>
  </si>
  <si>
    <t>(3 + 4 – 5)</t>
  </si>
  <si>
    <t>Wartość (zł)</t>
  </si>
  <si>
    <t>Powierzchnia (m2)</t>
  </si>
  <si>
    <t>5) wartość nieamortyzowanych lub nieumarzanych przez jednostkę środków trwałych, używanych na podstawie umów najmu, dzierżawy i innych umów, w tym z tytułu umów leasingu</t>
  </si>
  <si>
    <t>Zmiany w trakcie roku obrotowego</t>
  </si>
  <si>
    <t>1)najmu</t>
  </si>
  <si>
    <t>2)dzierżawy</t>
  </si>
  <si>
    <t>3)leasingu</t>
  </si>
  <si>
    <t>4)innych umów</t>
  </si>
  <si>
    <t xml:space="preserve">6) liczba oraz wartość posiadanych papierów wartościowych lub praw, w tym świadectw udziałowych, zamiennych dłużnych papierów wartościowych, warrantów i opcji, </t>
  </si>
  <si>
    <t>Papiery wartościowe lub prawa</t>
  </si>
  <si>
    <t>świadectwa udziałowe</t>
  </si>
  <si>
    <t>zamienne dłużne papiery wartościowe</t>
  </si>
  <si>
    <t>warranty</t>
  </si>
  <si>
    <t>opcje</t>
  </si>
  <si>
    <t>ilość</t>
  </si>
  <si>
    <t>wartość</t>
  </si>
  <si>
    <t>Zwiększenia</t>
  </si>
  <si>
    <t>Zmniejszenia</t>
  </si>
  <si>
    <t>7) dane o odpisach aktualizujących wartość należności, ze wskazaniem stanu na początek roku obrotowego, zwiększeniach, wykorzystaniu, rozwiązaniu i stanie na koniec roku obrotowego</t>
  </si>
  <si>
    <t xml:space="preserve"> </t>
  </si>
  <si>
    <t>Grupa</t>
  </si>
  <si>
    <t>należności</t>
  </si>
  <si>
    <t>na koniec roku obrotowego</t>
  </si>
  <si>
    <t>(2 + 3 – 4 – 5)</t>
  </si>
  <si>
    <t>Zwiększenia - utworzenie</t>
  </si>
  <si>
    <t>Zmniejszenie – rozwiązanie niewykorzystanego odpisu</t>
  </si>
  <si>
    <t>krótkoterminowe</t>
  </si>
  <si>
    <t>Zmniejszenie – wykorzystanie odpisu</t>
  </si>
  <si>
    <t xml:space="preserve">8) dane o strukturze własności kapitału podstawowego oraz liczbie i wartości nominalnej subskrybowanych akcji, w tym uprzywilejowanych </t>
  </si>
  <si>
    <t>Nie dotyczy Związku Harcestwa Polskiego</t>
  </si>
  <si>
    <t>9) stan na początek roku obrotowego, zwiększenia i wykorzystanie oraz stan końcowy funduszy działalności gospodarczej, rezerwowych oraz funduszu z aktualizacji wyceny, o ile jednostka nie sporządza zestawienia zmian w kapitale (funduszu) własnym</t>
  </si>
  <si>
    <t>Rodzaj funduszu</t>
  </si>
  <si>
    <t>(2 + 3)</t>
  </si>
  <si>
    <t>rezerwowy</t>
  </si>
  <si>
    <t>1. Stan na początek roku obrotowego</t>
  </si>
  <si>
    <t>2. Zwiększenie w ciągu roku obrotowego, w tym:</t>
  </si>
  <si>
    <t>– podział zysku</t>
  </si>
  <si>
    <t>– inne</t>
  </si>
  <si>
    <t>3. Zmniejszenie w ciągu roku obrotowego, w tym:</t>
  </si>
  <si>
    <t>– pokrycie straty</t>
  </si>
  <si>
    <t>4. Stan na koniec roku obrotowego</t>
  </si>
  <si>
    <t>działalności gospodarczej</t>
  </si>
  <si>
    <t>Aktualizacja środków trwałych</t>
  </si>
  <si>
    <t>Wycena inwestycji długoterminowych</t>
  </si>
  <si>
    <t>Inne</t>
  </si>
  <si>
    <t>Wartość funduszu na początek roku obrotowego</t>
  </si>
  <si>
    <t>Wartość funduszu na koniec roku obrotowego</t>
  </si>
  <si>
    <t>10) propozycje co do sposobu podziału zysku lub pokrycia straty za rok obrotowy</t>
  </si>
  <si>
    <t>Nota 13 Propozycja podziału zysku za rok obrotowy</t>
  </si>
  <si>
    <t>Kwota</t>
  </si>
  <si>
    <t xml:space="preserve">1. Nierozliczony wynik lat ubiegłych </t>
  </si>
  <si>
    <t>2. Zysk netto za rok obrotowy</t>
  </si>
  <si>
    <t>3. Razem zysk do podziału</t>
  </si>
  <si>
    <t>4. Proponowany podział zysku</t>
  </si>
  <si>
    <t>– pokrycie straty z lat ubiegłych</t>
  </si>
  <si>
    <t>– zwiększenie funduszu statutowego</t>
  </si>
  <si>
    <t>– zwiększenie funduszu z działalności gospodarczej</t>
  </si>
  <si>
    <t>5. Niepodzielony zysk</t>
  </si>
  <si>
    <t>Nota 14 Propozycja pokrycia straty za rok obrotowy</t>
  </si>
  <si>
    <t xml:space="preserve">1. Nierozliczony wynik z lat ubiegłych </t>
  </si>
  <si>
    <t>2. Strata netto za rok obrotowy</t>
  </si>
  <si>
    <t>3. Razem strata do pokrycia</t>
  </si>
  <si>
    <t>4. Proponowane źródła pokrycia straty</t>
  </si>
  <si>
    <t>–  fundusz działalności gospodarczej</t>
  </si>
  <si>
    <t>– fundusz statutowy</t>
  </si>
  <si>
    <t>5. Niepokryta strata</t>
  </si>
  <si>
    <t>11) dane o stanie rezerw według celu ich utworzenia na początek roku obrotowego, zwiększeniach, wykorzystaniu, rozwiązaniu i stanie końcowym</t>
  </si>
  <si>
    <t xml:space="preserve"> Zwiększenia</t>
  </si>
  <si>
    <t>(2 + 3 – 6)</t>
  </si>
  <si>
    <t>Wykorzystanie rezerwy</t>
  </si>
  <si>
    <t>rozwiązanie niewykorzystanej rezerwy</t>
  </si>
  <si>
    <t>razem</t>
  </si>
  <si>
    <t>(4 + 5)</t>
  </si>
  <si>
    <t>1. Rezerwy długoterminowe</t>
  </si>
  <si>
    <t>– na świadczenia emerytalne i podobne</t>
  </si>
  <si>
    <t>– na udzielone gwarancje i poręczenia</t>
  </si>
  <si>
    <t>– na pewne lub prawdopodobne straty z operacji w toku</t>
  </si>
  <si>
    <t>– na pozostałe koszty</t>
  </si>
  <si>
    <t xml:space="preserve"> 2. Rezerwy krótkoterminowe</t>
  </si>
  <si>
    <t>12) podział zobowiązań długoterminowych według pozycji bilansu o pozostałym od dnia bilansowego, przewidywanym umową, okresie spłaty:</t>
  </si>
  <si>
    <t>a) do 1 roku,</t>
  </si>
  <si>
    <t xml:space="preserve">b) powyżej 1 roku do 3 lat, </t>
  </si>
  <si>
    <t>c) powyżej 3 do 5 lat,</t>
  </si>
  <si>
    <t>d) powyżej 5 lat</t>
  </si>
  <si>
    <t>Nota 16 Zobowiązania według okresów wymagalności</t>
  </si>
  <si>
    <t>Okres wymagalności</t>
  </si>
  <si>
    <t>do 1 roku</t>
  </si>
  <si>
    <t>powyżej 3 lat do 5 lat</t>
  </si>
  <si>
    <t>powyżej 5 lat</t>
  </si>
  <si>
    <t>BO</t>
  </si>
  <si>
    <t>BZ</t>
  </si>
  <si>
    <t>1. Zobowiązania wobec jednostek powiązanych</t>
  </si>
  <si>
    <t>– z tytułu dostaw i usług</t>
  </si>
  <si>
    <t>2. Zobowiązania wobec pozostałych jednostek, w których jednostka posiada zaangażowanie w kapitale</t>
  </si>
  <si>
    <t>3. Zobowiązania wobec pozostałych jednostek</t>
  </si>
  <si>
    <t>– kredyty i pożyczki</t>
  </si>
  <si>
    <t>– z tytułu emisji dłużnych papierów wartościowych</t>
  </si>
  <si>
    <t>– inne zobowiązania finansowe</t>
  </si>
  <si>
    <t>– zaliczki otrzymane na dostawy i usługi</t>
  </si>
  <si>
    <t>– zobowiązania wekslowe</t>
  </si>
  <si>
    <t>– z tytułu podatków, ceł, ubezpieczeń społecznych i zdrowotnych oraz innych tytułów publicznoprawnych</t>
  </si>
  <si>
    <t>– z tytułu wynagrodzeń</t>
  </si>
  <si>
    <t>4. Fundusze specjalne</t>
  </si>
  <si>
    <t>– zakładowy fundusz świadczeń socjalnych</t>
  </si>
  <si>
    <t>(2 + 4 + 6 + 8)</t>
  </si>
  <si>
    <t>(3 + 5 + 7 - 5)</t>
  </si>
  <si>
    <t>Nota 15 Rezerwy na koszty i zobowiązania</t>
  </si>
  <si>
    <t>Nota 7                      Grunty użytkowane wieczyście</t>
  </si>
  <si>
    <t>Nota 8                      Środki trwałe nieamortyzowane lub nieumarzane (ewidencjonowane pozabilansowo)</t>
  </si>
  <si>
    <t xml:space="preserve">Nota 9                       Papiery wartosciowe i prawa </t>
  </si>
  <si>
    <t>Nota 10                            Odpisy aktualizujące wartość należności</t>
  </si>
  <si>
    <t>Nota 11                             Zmiany stanów funduszy działalności gospodarczej i rezerwowego</t>
  </si>
  <si>
    <t>Nota 12                             Zmiany w stanie funduszu z aktualizacji wyceny</t>
  </si>
  <si>
    <t>13) łączna kwota zobowiązań zabezpieczonych na majątku jednostki ze wskazaniem charakteru i formy tych zabezpieczeń</t>
  </si>
  <si>
    <t>Kwota zobowiązania</t>
  </si>
  <si>
    <t>Kwota zabezpieczenia</t>
  </si>
  <si>
    <t>Na aktywach trwałych</t>
  </si>
  <si>
    <t>Na aktywach obrotowych</t>
  </si>
  <si>
    <t>Weksel</t>
  </si>
  <si>
    <t>Hipoteka</t>
  </si>
  <si>
    <t>Zastaw</t>
  </si>
  <si>
    <t>Nota 17 Wykaz zobowiązań zabezpieczonych na majątku</t>
  </si>
  <si>
    <t>14) 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</si>
  <si>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Nota 18 Czynne i bierne rozliczenia międzyokresowe kosztów</t>
  </si>
  <si>
    <t xml:space="preserve">                                     Wyszczególnienie</t>
  </si>
  <si>
    <t xml:space="preserve">            Zwiększenia</t>
  </si>
  <si>
    <t xml:space="preserve">              Zmniejszenia</t>
  </si>
  <si>
    <t>kosztów</t>
  </si>
  <si>
    <t xml:space="preserve">Opłacona (z góry, np. na następny rok) prenumerata czasopism i innych fachowych publikacji na potrzeby związane z działalnością jednostki </t>
  </si>
  <si>
    <t>Koszty poniesione z tytułu ubezpieczeń majątkowych i osobowych za przyszłe okresy sprawozdawcze</t>
  </si>
  <si>
    <t xml:space="preserve"> 1. Czynne rozliczenia międzyokresowe</t>
  </si>
  <si>
    <t xml:space="preserve"> 2. Bierne rozliczenia międzyokresowe kosztów</t>
  </si>
  <si>
    <t>Nota 19 Rozliczenia międzyokresowe przychodów</t>
  </si>
  <si>
    <t xml:space="preserve">                          Wyszczególnienie</t>
  </si>
  <si>
    <t xml:space="preserve">                 Zwiększenia</t>
  </si>
  <si>
    <t xml:space="preserve">                Zmniejszenia</t>
  </si>
  <si>
    <t>Darowizna środków trwałych, środków trwałych w budowie oraz wartości niematerialnych i prawnych</t>
  </si>
  <si>
    <t>Dotacje na sfinansowanie środków trwałych, środków trwałych w budowie, WNiP oraz prac rozwojowych</t>
  </si>
  <si>
    <t>15) w przypadku gdy składnik aktywów lub pasywów jest wykazywany w więcej niż jednej pozycji bilansu, jego powiązanie między tymi pozycjami; dotyczy to w szczególności podziału należności i zobowiązań na część długoterminową i krótkoterminową</t>
  </si>
  <si>
    <t>Nota 21 Składniki pasywów wykazywane w więcej niż jednej pozycji bilansu – powiązania</t>
  </si>
  <si>
    <t>Nota 22 Wykaz zobowiązań warunkowych</t>
  </si>
  <si>
    <t>(2 + 3 – 7)</t>
  </si>
  <si>
    <t>z tytułu utworzenia rezerwy</t>
  </si>
  <si>
    <t>z tytułu powstania zobowiązania</t>
  </si>
  <si>
    <t>z tytułu ustania obowiązku</t>
  </si>
  <si>
    <t>(4 + 5 + 6)</t>
  </si>
  <si>
    <t>1. Zobowiązania warunkowe wobec jednostek powiązanych lub stowarzyszonych</t>
  </si>
  <si>
    <t>- udzielone gwarancje i poręczenia</t>
  </si>
  <si>
    <t>- kaucje i wadia</t>
  </si>
  <si>
    <t>- indos weksli</t>
  </si>
  <si>
    <t>- zawarte, lecz jeszcze niewykonane umowy</t>
  </si>
  <si>
    <t>- nieznane roszczenia wierzycieli</t>
  </si>
  <si>
    <t>- inne</t>
  </si>
  <si>
    <t>2. Zobowiązania warunkowe wobec jednostek pozostałych</t>
  </si>
  <si>
    <t>- nieuznane roszczenia wierzycieli</t>
  </si>
  <si>
    <t>3. Zobowiązania warunkowe w zakresie emerytur i podobnych świadczeń</t>
  </si>
  <si>
    <t>Nota 23 Wykaz zobowiązań warunkowych zabezpieczonych na majątku</t>
  </si>
  <si>
    <t>17) w przypadku gdy składniki aktywów nie będące instrumentami finansowymi są wyceniane według wartości godziwej:</t>
  </si>
  <si>
    <t>a) istotne założenia przyjęte do ustalenia wartości godziwej, w przypadku gdy dane przyjęte do ustalenia tej wartości nie pochodzą z aktywnego rynku,</t>
  </si>
  <si>
    <t>b) dla każdej kategorii składnika aktywów niebędącego instrumentem finansowym – wartość godziwą wykazaną w bilansie, jak również odpowiednio skutki przeszacowania zaliczone do przychodów lub kosztów finansowych lub odniesione na kapitał (fundusz) z aktualizacji wyceny w okresie sprawozdawczym,</t>
  </si>
  <si>
    <t>c) tabelę zmian w kapitale (funduszu) z aktualizacji wyceny obejmującą stan kapitału (funduszu) na początek i koniec okresu sprawozdawczego oraz jego zwiększenia i zmniejszenia w ciągu roku obrotowego</t>
  </si>
  <si>
    <t>Nota 24 Składniki aktywów niebędących instrumentami finansowymi wyceniane według wartości godziwej</t>
  </si>
  <si>
    <t>Tytuł</t>
  </si>
  <si>
    <t>(składnik aktywów niebędący</t>
  </si>
  <si>
    <t xml:space="preserve"> instrumentem finansowym)</t>
  </si>
  <si>
    <t>Wartość godziwa składnika wykazana w bilansie</t>
  </si>
  <si>
    <t>Skutki przeszacowania wpływające w danym okresie sprawozdawczym na</t>
  </si>
  <si>
    <t xml:space="preserve"> Uwagi</t>
  </si>
  <si>
    <t>wynik finansowy</t>
  </si>
  <si>
    <t>kapitał z aktualizacji</t>
  </si>
  <si>
    <t>przychody finansowe</t>
  </si>
  <si>
    <t>koszty finansowe</t>
  </si>
  <si>
    <t>zwiększenie</t>
  </si>
  <si>
    <t>zmniejszenie</t>
  </si>
  <si>
    <t>Nota 25 Zmiany w stanie kapitału z aktualizacji wyceny aktywów niebędących instrumentami finansowymi wycenianych według wartości godziwej</t>
  </si>
  <si>
    <t>Wartość kapitału na początek roku obrotowego</t>
  </si>
  <si>
    <t>Wartość kapitału na koniec roku obrotowego</t>
  </si>
  <si>
    <t>2. Informacje i objaśnienia do rachunku zysków i strat</t>
  </si>
  <si>
    <t>Dodatkowe informacje i objaśnienia do rachunku zysków i strat obejmują w szczególności:</t>
  </si>
  <si>
    <t>Nota 26 Struktura rzeczowa i terytorialna przychodów netto ze sprzedaży produktów i towarów</t>
  </si>
  <si>
    <t>Przychody netto ze sprzedaży</t>
  </si>
  <si>
    <t>Sprzedaż netto na kraj</t>
  </si>
  <si>
    <t>Sprzedaż netto za granicę</t>
  </si>
  <si>
    <t>dostawy wewnątrzwspólnotowe</t>
  </si>
  <si>
    <t>eksport</t>
  </si>
  <si>
    <t>za poprzedni rok obrotowy</t>
  </si>
  <si>
    <t>za bieżący rok obrotowy</t>
  </si>
  <si>
    <t>za bieżący</t>
  </si>
  <si>
    <t>rok obrotowy</t>
  </si>
  <si>
    <t>Razem przychody ze sprzedaży netto</t>
  </si>
  <si>
    <r>
      <t>1)</t>
    </r>
    <r>
      <rPr>
        <sz val="10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Calibri"/>
        <family val="2"/>
        <charset val="238"/>
      </rPr>
      <t>produktów</t>
    </r>
  </si>
  <si>
    <r>
      <t>2)</t>
    </r>
    <r>
      <rPr>
        <sz val="10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Calibri"/>
        <family val="2"/>
        <charset val="238"/>
      </rPr>
      <t>usług</t>
    </r>
  </si>
  <si>
    <r>
      <t>3)</t>
    </r>
    <r>
      <rPr>
        <sz val="10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Calibri"/>
        <family val="2"/>
        <charset val="238"/>
      </rPr>
      <t xml:space="preserve">towarów </t>
    </r>
  </si>
  <si>
    <r>
      <t>4)</t>
    </r>
    <r>
      <rPr>
        <sz val="10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Calibri"/>
        <family val="2"/>
        <charset val="238"/>
      </rPr>
      <t>materiałów</t>
    </r>
  </si>
  <si>
    <t>2) w przypadku jednostek, które sporządzają rachunek zysków i strat w wariancie kalkulacyjnym, dane o kosztach wytworzenia produktów na własne potrzeby oraz o kosztach rodzajowych:</t>
  </si>
  <si>
    <t>a) amortyzacji,</t>
  </si>
  <si>
    <t xml:space="preserve">b) zużycia materiałów i energii, </t>
  </si>
  <si>
    <t>c) usług obcych,</t>
  </si>
  <si>
    <t xml:space="preserve">d) podatków i opłat, </t>
  </si>
  <si>
    <t>e) wynagrodzeń,</t>
  </si>
  <si>
    <t xml:space="preserve">f) ubezpieczeń i innych świadczeń, w tym emerytalnych, </t>
  </si>
  <si>
    <t>g) pozostałych kosztach rodzajowych</t>
  </si>
  <si>
    <t>Nota 27 Koszty rodzajowe i koszty wytworzenia produktów na własne potrzeby jednostki sporządzającej rachunek zysków i strat w wariancie kalkulacyjnym</t>
  </si>
  <si>
    <t>Poprzedni</t>
  </si>
  <si>
    <t>Bieżący</t>
  </si>
  <si>
    <t>1. Amortyzacja</t>
  </si>
  <si>
    <t>2. Zużycie materiałów i energii</t>
  </si>
  <si>
    <t>3. Usługi obce</t>
  </si>
  <si>
    <t xml:space="preserve">   4. Wynagrodzenia z umów o pracę</t>
  </si>
  <si>
    <t>5. Wynagrodzenia z umów cywilnoprawnych</t>
  </si>
  <si>
    <t>6. Ubezpieczenia i inne świadczenia, w tym:</t>
  </si>
  <si>
    <t>– emerytalne</t>
  </si>
  <si>
    <t>7. Koszty podróży</t>
  </si>
  <si>
    <t>8. Koszty reprezentacji i reklamy</t>
  </si>
  <si>
    <t>9. Podatki i opłaty</t>
  </si>
  <si>
    <t>10.Pozostałe koszty rodzajowe</t>
  </si>
  <si>
    <t xml:space="preserve">11. Razem </t>
  </si>
  <si>
    <t>12. Koszt wytworzenia produktów na własne potrzeby</t>
  </si>
  <si>
    <t>3) wysokość i wyjaśnienie przyczyn odpisów aktualizujących środki trwałe</t>
  </si>
  <si>
    <t>Nota 28 Odpisy aktualizujące środki trwałe</t>
  </si>
  <si>
    <t>Przyczyna dokonania odpisu aktualizującego wartość środków trwałych</t>
  </si>
  <si>
    <t>Zmiana technologii produkcji</t>
  </si>
  <si>
    <t>Przeznaczenie do likwidacji w związku z nieopłacalnością dalszego wykorzystywania lub remontowania</t>
  </si>
  <si>
    <t>Wycofanie z użytkowania na skutek zaniechania produkcji</t>
  </si>
  <si>
    <t>Inne przyczyny</t>
  </si>
  <si>
    <t>4) wysokość odpisów aktualizujących wartość zapasów</t>
  </si>
  <si>
    <t>Nota 29 Odpisy aktualizujące wartość zapasów</t>
  </si>
  <si>
    <t>Przyczyna dokonania odpisu aktualizującego wartość zapasów</t>
  </si>
  <si>
    <t>Materiały</t>
  </si>
  <si>
    <t>i opakowania</t>
  </si>
  <si>
    <t>Półprodukty i produkcja w toku</t>
  </si>
  <si>
    <t>Produkty gotowe</t>
  </si>
  <si>
    <t>Towary</t>
  </si>
  <si>
    <t>Utrata cech użytkowych i handlowych</t>
  </si>
  <si>
    <t>Utrata rynków zbytu</t>
  </si>
  <si>
    <t>5) informacje o przychodach, kosztach i wynikach działalności zaniechanej w roku obrotowym lub przewidzianej do zaniechania w roku następnym</t>
  </si>
  <si>
    <t>Nota 30 Przychody, koszty i wynik działalności zaniechanej w roku obrotowym lub przewidzianej do zaniechania w roku następnym</t>
  </si>
  <si>
    <t>Rodzaj działalności zaniechanej</t>
  </si>
  <si>
    <t>lub przewidzianej do zaniechania</t>
  </si>
  <si>
    <t>Przychody</t>
  </si>
  <si>
    <t>Koszty</t>
  </si>
  <si>
    <t>Wynik finansowy</t>
  </si>
  <si>
    <t>6) rozliczenie różnicy pomiędzy podstawą opodatkowania podatkiem dochodowym a wynikiem finansowym (zyskiem, stratą) brutto</t>
  </si>
  <si>
    <t xml:space="preserve">      - przychody w wysokości amortyzacji środków trwałych sfinansowanych dotacjami </t>
  </si>
  <si>
    <t xml:space="preserve">        - równowartość odpisów amortyzacyjnych prawa wieczystego użytkowania gruntów</t>
  </si>
  <si>
    <t xml:space="preserve">- naliczone odsetki </t>
  </si>
  <si>
    <t>- naliczone różnice kursowe</t>
  </si>
  <si>
    <t>- aktualizacja wartości udziałów</t>
  </si>
  <si>
    <t>- rozwiązanie odpisów aktualizujących należności</t>
  </si>
  <si>
    <t xml:space="preserve">- skutki wyceny nieruchomości </t>
  </si>
  <si>
    <t>- dotacje otrzymane w latach poprzednich a rozliczone w roku bieżącym</t>
  </si>
  <si>
    <t xml:space="preserve">- przychody w wysokości amortyzacji WNiP otrzymanych nieodpłatnie </t>
  </si>
  <si>
    <t xml:space="preserve">     - pozostałe</t>
  </si>
  <si>
    <t xml:space="preserve">     - obroty wewnętrze </t>
  </si>
  <si>
    <t>- odsetki naliczone w latach poprzednich a wpłacone w roku bieżącym</t>
  </si>
  <si>
    <t xml:space="preserve">- pozostałe </t>
  </si>
  <si>
    <t>1) koszty działalności statutowej sfinansowane ze składek</t>
  </si>
  <si>
    <t>2) inne koszty działalności statutowej</t>
  </si>
  <si>
    <t>5) pozostałe koszty operacyjne</t>
  </si>
  <si>
    <t>6) koszty finansowe</t>
  </si>
  <si>
    <t>1) odsetki budżetowe zapłacone</t>
  </si>
  <si>
    <t xml:space="preserve">2)  odsetki od dotacji zapłacone </t>
  </si>
  <si>
    <t>3)  kary, grzywny, mandaty</t>
  </si>
  <si>
    <t>10)    kwoty skradzione, zgubione</t>
  </si>
  <si>
    <t>11)  należności odpisane jako nieściągalne, jeśli na mocy postanowień art. 16, ust. 1 nie można ich ująć jako koszty uzyskania przychodu</t>
  </si>
  <si>
    <t>1)     koszty sfinansowane z dotacji</t>
  </si>
  <si>
    <t>2)  amortyzacja środków trwałych sfinansowana dotacjami</t>
  </si>
  <si>
    <t>3)  amortyzacja prawa użytkowania wieczystego gruntów</t>
  </si>
  <si>
    <t>4)  amortyzacja środków trwałych służących działalności statutowej</t>
  </si>
  <si>
    <t>5)   ujęte w koszty a niewypłacone wynagrodzenia brutto z tytułu umów o pracę</t>
  </si>
  <si>
    <t>8)    naliczone i niezapłacone różnice kursowe</t>
  </si>
  <si>
    <t xml:space="preserve">9)   odpisy aktualizujące należności </t>
  </si>
  <si>
    <t>10) przekroczone limity diet i innych kosztów podróży służbowych</t>
  </si>
  <si>
    <t>13)   pozostałe koszty niestanowiące kosztów uzyskania przychodów – wymienione, w art. 16, ust. 1 ustawy o podatku dochodowym od osób prawnych o charakterze przejściowym</t>
  </si>
  <si>
    <t>14)   pozostałe koszty niestanowiące kosztów uzyskania przychodów – różnice o charakterze trwałym</t>
  </si>
  <si>
    <t>– amortyzacja samochodów osobowych w części przekraczającej 20.000 euro</t>
  </si>
  <si>
    <t>– składki na ubezpieczenie samochodów osobowych od wartości przekraczającej 20.000 euro</t>
  </si>
  <si>
    <t>15)  obroty wewnętrzne</t>
  </si>
  <si>
    <t>7.  Koszty podatkowe z lat poprzednich, nie ujęte w księgach rachunkowych - łącznie (+)</t>
  </si>
  <si>
    <t>1)  wypłacone wynagrodzenia brutto z tytułu umów o pracę w roku bieżącym które zarachowane były w roku poprzednim</t>
  </si>
  <si>
    <t>2)  wypłacone wynagrodzenia brutto z tytułu umów o dzieło, zlecenia itp.. w roku bieżącym, które zarachowane były w roku poprzednim</t>
  </si>
  <si>
    <t>3)  przekazane do ZUS w roku bieżącym a zarachowane w roku poprzednim składki na ubezpieczenia społeczne w części opłaconej przez pracodawcę oraz nieodprowadzone składki na Fundusz Pracy i FGŚP</t>
  </si>
  <si>
    <t>1) wydatki na cele niestatutowe stanowiące koszty bilansowe roku bieżącego - kwota z poz. 5</t>
  </si>
  <si>
    <t xml:space="preserve">2) wydatki na cele niestatutowe stanowiące koszty bilansowe lat ubiegłych </t>
  </si>
  <si>
    <t xml:space="preserve">11. Dochody zadeklarowane jako wolne od podatku a wydatkowane na cele niezgodne z celami statutowymi ZHP określonymi w art. 17, ust. 1 ustawy o podatku dochodowym od osób prawnych stanowiące – tzw. „inne zobowiązanie podatkowe” tytułu przekazania na działalność gospodarczą </t>
  </si>
  <si>
    <t>Nota 31 Rozliczenie różnicy pomiędzy podstawą opodatkowania podatkiem dochodowym a wynikiem finansowym (zyskiem, stratą) brutto</t>
  </si>
  <si>
    <t xml:space="preserve"> 4) koszty ogólnego zarządu </t>
  </si>
  <si>
    <t xml:space="preserve">  4)wpłaty na PFRON</t>
  </si>
  <si>
    <t xml:space="preserve"> 5)wydatki nieudokumentowane i niespełniające cech dowodu księgowego</t>
  </si>
  <si>
    <t xml:space="preserve">  6) odszkodowania z tytułu wypadków przy pracy</t>
  </si>
  <si>
    <t xml:space="preserve"> 8)niedobory zawinione </t>
  </si>
  <si>
    <t xml:space="preserve"> 7) zawinione straty</t>
  </si>
  <si>
    <t>9) darowizny na cele niezgodne z celami statutowymi ZHP</t>
  </si>
  <si>
    <t xml:space="preserve"> 12) pozostałe </t>
  </si>
  <si>
    <t xml:space="preserve"> 12) składki na rzecz organizacji, do których przynależność nie jest obowiązkowa</t>
  </si>
  <si>
    <t>7) koszt wytworzenia środków trwałych w budowie, w tym odsetki oraz różnice kursowe, które powiększyły koszt wytworzenia środków trwałych w budowie w roku obrotowym</t>
  </si>
  <si>
    <t>Nota 32 Koszt wytworzenia środków trwałych w budowie</t>
  </si>
  <si>
    <t>Koszty wytworzenia ogółem</t>
  </si>
  <si>
    <t>W tym koszty finansowania</t>
  </si>
  <si>
    <t>odsetki</t>
  </si>
  <si>
    <t>różnice kursowe</t>
  </si>
  <si>
    <t>Środki trwałe oddane do użytkowania w roku obrotowym</t>
  </si>
  <si>
    <t>Środki trwałe w budowie</t>
  </si>
  <si>
    <t>8) odsetki oraz różnice kursowe, które powiększyły cenę nabycia towarów lub koszt wytworzenia produktów w roku obrotowym</t>
  </si>
  <si>
    <t>Nota 33 Odsetki oraz różnice kursowe, które powiększyły cenę nabycia towarów lub koszt wytworzenia produktów w roku obrotowym</t>
  </si>
  <si>
    <t>Produkty</t>
  </si>
  <si>
    <t>Różnice kursowe, w tym z tytułu:</t>
  </si>
  <si>
    <t>Odsetki, w tym z tytułu:</t>
  </si>
  <si>
    <t>9) poniesione w ostatnim roku i planowane na następny rok nakłady na niefinansowe aktywa trwałe; odrębnie należy wykazać poniesione i planowane nakłady na ochronę środowiska</t>
  </si>
  <si>
    <t>Nota 34 Nakłady na niefinansowe aktywa trwałe, w tym nakłady na ochronę środowiska</t>
  </si>
  <si>
    <t>Nakłady poniesione w roku obrotowym (bieżącym)</t>
  </si>
  <si>
    <t>Nakłady planowane na rok następny</t>
  </si>
  <si>
    <t>1. Wartości niematerialne i prawne</t>
  </si>
  <si>
    <t>2. Środki trwałe przyjęte do użytkowania, w tym:</t>
  </si>
  <si>
    <t>– na ochronę środowiska</t>
  </si>
  <si>
    <t>3. Środki trwałe w budowie, w tym:</t>
  </si>
  <si>
    <t>4. Inwestycje w nieruchomości i prawa przyjęte do użytkowania</t>
  </si>
  <si>
    <t xml:space="preserve"> - dotacje do rozliczenia w latach następnych  </t>
  </si>
  <si>
    <t>6. Korekty kosztów wynikających z ksiąg rachunkowych – różnice niepowodujące obowiązku zapłaty podatku – łącznie (-)</t>
  </si>
  <si>
    <t>9. Dochód/strata podatkowa (poz. 3-8)</t>
  </si>
  <si>
    <t>8. Koszty podatkowe – łącznie (poz. 4-5-6+7)</t>
  </si>
  <si>
    <t>Nota 35 Kwota i charakter poszczególnych pozycji przychodów i kosztów o nadzwyczajnej wartości lub które wystąpiły incydentalnie</t>
  </si>
  <si>
    <t>1. Przychody</t>
  </si>
  <si>
    <t>– o nadzwyczajnej wartości, w tym:</t>
  </si>
  <si>
    <t>– które wystąpiły incydentalnie, w tym:</t>
  </si>
  <si>
    <t>2. Koszty</t>
  </si>
  <si>
    <t>3. Kursy przyjęte do wyceny pozycji sprawozdania finansowego, wyrażonych w walutach obcych</t>
  </si>
  <si>
    <t>„Dla pozycji sprawozdania finansowego, wyrażonych w walutach obcych – kursy przyjęte do ich wyceny”.</t>
  </si>
  <si>
    <t>Nota 36 Kursy walut przyjęte do wyceny składników bilansu oraz rachunku zysków i strat</t>
  </si>
  <si>
    <t>Rodzaj składnika /Nazwa waluty</t>
  </si>
  <si>
    <t>Kod waluty</t>
  </si>
  <si>
    <t>Rodzaj kursu/</t>
  </si>
  <si>
    <t>tabela kursów</t>
  </si>
  <si>
    <t>Przyjęty kurs</t>
  </si>
  <si>
    <t>1. Należności</t>
  </si>
  <si>
    <t>– euro</t>
  </si>
  <si>
    <t>EUR</t>
  </si>
  <si>
    <t>– dolar amerykański</t>
  </si>
  <si>
    <t>USD</t>
  </si>
  <si>
    <t>– funt szterling</t>
  </si>
  <si>
    <t>GBP</t>
  </si>
  <si>
    <t xml:space="preserve">       – frank szwajcarski</t>
  </si>
  <si>
    <t>2. Środki pieniężne w kasie i w banku</t>
  </si>
  <si>
    <t xml:space="preserve">        – funt szterling</t>
  </si>
  <si>
    <t xml:space="preserve">     – frank szwajcarski </t>
  </si>
  <si>
    <t>4. Zobowiązania</t>
  </si>
  <si>
    <t xml:space="preserve">       – dolar amerykański</t>
  </si>
  <si>
    <t xml:space="preserve">       – funt szterling</t>
  </si>
  <si>
    <t xml:space="preserve"> CHF</t>
  </si>
  <si>
    <t xml:space="preserve">  GBP</t>
  </si>
  <si>
    <t xml:space="preserve">  CHF</t>
  </si>
  <si>
    <t xml:space="preserve"> USD</t>
  </si>
  <si>
    <t>4. Informacje i objaśnienia do rachunku przepływów pieniężnych</t>
  </si>
  <si>
    <t>„Objaśnienie struktury środków pieniężnych przyjętych do rachunku przepływów pieniężnych, a w przypadku gdy rachunek przepływów pieniężnych sporządzony jest metodą bezpośrednią, dodatkowo należy przedstawić uzgodnienie przepływów pieniężnych netto z działalności operacyjnej, sporządzone metodą pośrednią; w przypadku różnic pomiędzy zmianami stanu niektórych pozycji w bilansie oraz zmianami tych samych pozycji wykazanymi w rachunku przepływów pieniężnych, należy wyjaśnić ich przyczyny”.</t>
  </si>
  <si>
    <t>Związek Harcerstwa Polskiego nie sporządza Rachunku przepływów pieniężnych.</t>
  </si>
  <si>
    <t>5. Umowy i istotne transakcje zawarte przez jednostkę oraz niektóre zagadnienia osobowe</t>
  </si>
  <si>
    <t>1) informacje o charakterze i celu gospodarczym zawartych przez jednostkę umów nieuwzględnionych w bilansie w zakresie niezbędnym do oceny ich wpływu na sytuację majątkową, finansową i wynik finansowy jednostki</t>
  </si>
  <si>
    <t>2) informacje o transakcjach (wraz z ich kwotami) zawartych przez jednostkę na innych warunkach niż rynkowe ze stronami powiązanymi, przez które rozumie się podmioty powiązane zdefiniowane w międzynarodowych standardach rachunkowości przyjętych zgodnie z rozporządzeniem (WE) nr 1606/2002 Parlamentu Europejskiego i Rady z dnia 19 lipca 2002 r. w sprawie stosowania międzynarodowych standardów rachunkowości, wraz z informacjami określającymi charakter związku ze stronami powiązanymi oraz innymi informacjami dotyczącymi transakcji niezbędnymi dla zrozumienia ich wpływu na sytuację majątkową, finansową i wynik finansowy jednostki. Informacje dotyczące poszczególnych transakcji mogą być zgrupowane według ich rodzaju, z wyjątkiem przypadku, gdy informacje na temat poszczególnych transakcji są niezbędne dla oceny ich wpływu na sytuację majątkową, finansową i wynik finansowy jednostki</t>
  </si>
  <si>
    <t>3) informacje o przeciętnym w roku obrotowym zatrudnieniu, z podziałem na grupy zawodowe</t>
  </si>
  <si>
    <t xml:space="preserve">Nota 37 Przeciętne zatrudnienie </t>
  </si>
  <si>
    <t>Przeciętne zatrudnienie</t>
  </si>
  <si>
    <t>Członkowie Głównej Kwatery ZHP/ chorągwi ZHP</t>
  </si>
  <si>
    <t>Pracownicy Głównej Kwatery ZHP/ chorągwi ZHP</t>
  </si>
  <si>
    <t>Komendanci hufców</t>
  </si>
  <si>
    <t>Pracownicy komend hufców</t>
  </si>
  <si>
    <t>Pracownicy baz i ośrodków chorągwianych</t>
  </si>
  <si>
    <t>Pracownicy baz i ośrodków hufcowych</t>
  </si>
  <si>
    <t xml:space="preserve">Kierownicy ośrodków i zakładów samobilansujących </t>
  </si>
  <si>
    <t>Pracownicy ośrodków i zakładów samobilansujących</t>
  </si>
  <si>
    <t>4) informacje o wynagrodzeniach, łącznie z wynagrodzeniem z zysku, wypłaconych lub należnych osobom wchodzącym w skład organów zarządzających, nadzorujących albo administrujących spółek handlowych (dla każdej grupy osobno) za rok obrotowy oraz wszelkich zobowiązaniach wynikających z emerytur i świadczeń o podobnym charakterze dla byłych członków tych organów lub zobowiązaniach zaciągniętych w związku z tymi emeryturami, ze wskazaniem kwoty ogółem dla każdej kategorii organu</t>
  </si>
  <si>
    <t>Nota 38 Wynagrodzenia, łącznie z wynagrodzeniem z zysku, wypłacone lub należne osobom wchodzącym w skład organów jednostki</t>
  </si>
  <si>
    <t>Wynagrodzenia brutto</t>
  </si>
  <si>
    <t>Organ zarządzający</t>
  </si>
  <si>
    <t>Organ nadzorujący</t>
  </si>
  <si>
    <t>Organ administrujący</t>
  </si>
  <si>
    <t>Zobowiązania</t>
  </si>
  <si>
    <t>wynikające z emerytur</t>
  </si>
  <si>
    <t>i świadczeń o podobnym charakterze</t>
  </si>
  <si>
    <t>zaciągnięte w związku</t>
  </si>
  <si>
    <t>z tymi emeryturami</t>
  </si>
  <si>
    <t>Byli członkowie organu zarządzającego</t>
  </si>
  <si>
    <t>Byli członkowie organu nadzorującego</t>
  </si>
  <si>
    <t>Byli członkowie organu administrującego</t>
  </si>
  <si>
    <t>5) informacje o kwotach zaliczek, kredytów, pożyczek i świadczeń o podobnym charakterze udzielonych osobom wchodzącym w skład organów zarządzających, nadzorujących i administrujących jednostki, ze wskazaniem ich głównych warunków, wysokości oprocentowania oraz wszelkich kwot spłaconych, odpisanych lub umorzonych, a także zobowiązań zaciągniętych w ich imieniu tytułem gwarancji i poręczeń wszelkiego rodzaju, ze wskazaniem kwoty ogółem dla każdego z tych organów</t>
  </si>
  <si>
    <t>Kwota świadczenia</t>
  </si>
  <si>
    <t>Kwota spłacona</t>
  </si>
  <si>
    <t>Kwota odpisana lub umorzona</t>
  </si>
  <si>
    <t>Główne warunki umowy</t>
  </si>
  <si>
    <t>oprocentowanie</t>
  </si>
  <si>
    <t>(od –do)</t>
  </si>
  <si>
    <t>pozostałe</t>
  </si>
  <si>
    <t>1. Organ zarządzający</t>
  </si>
  <si>
    <t>– pożyczka/kredyt</t>
  </si>
  <si>
    <t>– zaliczka</t>
  </si>
  <si>
    <t>– zobowiązania zaciągnięte w ich imieniu tytułem gwarancji i poręczeń</t>
  </si>
  <si>
    <t>2. Organ nadzorujący</t>
  </si>
  <si>
    <t>3. Organ administrujący</t>
  </si>
  <si>
    <t>6) informacje o wynagrodzeniu biegłego rewidenta lub podmiotu uprawnionego do badania sprawozdań finansowych, wypłaconym lub należnym za rok obrotowy odrębnie za:</t>
  </si>
  <si>
    <t xml:space="preserve">a) obowiązkowe badanie rocznego sprawozdania finansowego, </t>
  </si>
  <si>
    <t>b) inne usługi poświadczające,</t>
  </si>
  <si>
    <t xml:space="preserve">c) usługi doradztwa podatkowego, </t>
  </si>
  <si>
    <t>d) pozostałe usługi</t>
  </si>
  <si>
    <t>Wynagrodzenie</t>
  </si>
  <si>
    <t>ogółem</t>
  </si>
  <si>
    <t>W tym</t>
  </si>
  <si>
    <t>wypłacone</t>
  </si>
  <si>
    <t>należne</t>
  </si>
  <si>
    <t>Obowiązkowe badanie rocznego sprawozdania finansowego</t>
  </si>
  <si>
    <t>Inne usługi poświadczające</t>
  </si>
  <si>
    <t>Usługi doradztwa podatkowego</t>
  </si>
  <si>
    <t>Pozostałe usługi</t>
  </si>
  <si>
    <t>6. Błędy lat ubiegłych, zdarzenia po dniu bilansowym oraz zmiany polityki rachunkowości</t>
  </si>
  <si>
    <t>1) informacje o przychodach i kosztach z tytułu błędów popełnionych w latach ubiegłych odnoszonych w roku obrotowym na kapitał (fundusz) własny z podaniem ich kwot i rodzaju</t>
  </si>
  <si>
    <t>Nota 42 Przychody i koszty z tytułu błędów popełnionych w latach ubiegłych odnoszone na fundusz własny</t>
  </si>
  <si>
    <t>Rodzaj popełnionego błędu</t>
  </si>
  <si>
    <t>Korekta przychodów</t>
  </si>
  <si>
    <t>Korekta kosztów</t>
  </si>
  <si>
    <t>Korekta zysku (straty) z lat ubiegłych</t>
  </si>
  <si>
    <t>2) informacje o istotnych zdarzeniach, jakie nastąpiły po dniu bilansowym, a nieuwzględnionych w sprawozdaniu finansowym oraz o ich wpływie na sytuację majątkową, finansową oraz wynik finansowy jednostki</t>
  </si>
  <si>
    <t>3) przedstawienie dokonanych w roku obrotowym zmian zasad (polityki) rachunkowości, w tym metod wyceny, jeżeli wywierają one istotny wpływ na sytuację majątkową, finansową i wynik finansowy jednostki, ich przyczyny i spowodowaną zmianami kwotę wyniku finansowego oraz zmian w kapitale (funduszu) własnym, oraz przedstawienie zmiany sposobu sporządzania sprawozdania finansowego wraz z podaniem jej przyczyny</t>
  </si>
  <si>
    <t>Nota 43 Skutki zmian zasad (polityki) rachunkowości</t>
  </si>
  <si>
    <t>Opis zmiany</t>
  </si>
  <si>
    <t>Wpływ na bilans</t>
  </si>
  <si>
    <t>Wpływ na rachunek</t>
  </si>
  <si>
    <t>zysków i strat</t>
  </si>
  <si>
    <t>4) informacje liczbowe, wraz z wyjaśnieniem, zapewniające porównywalność danych sprawozdania finansowego za rok poprzedzający ze sprawozdaniem za rok obrotowy</t>
  </si>
  <si>
    <t>Dane za poprzedni rok obrotowy</t>
  </si>
  <si>
    <t>Dane za bieżący</t>
  </si>
  <si>
    <t>dane porównawcze</t>
  </si>
  <si>
    <t>przekształcone dane porównawcze</t>
  </si>
  <si>
    <t>Nota 44 Dane liczbowe zapewniające porównywalność danych</t>
  </si>
  <si>
    <t>7. Transakcje z jednostkami powiązanymi i zagadnienia dotyczące konsolidacji</t>
  </si>
  <si>
    <t>1) informacje o wspólnych przedsięwzięciach, które nie podlegają konsolidacji, w tym:</t>
  </si>
  <si>
    <t xml:space="preserve">a) nazwie, zakresie działalności wspólnego przedsięwzięcia, </t>
  </si>
  <si>
    <t>b) procentowym udziale,</t>
  </si>
  <si>
    <t>c) części wspólnie kontrolowanych rzeczowych składników aktywów trwałych oraz wartości niematerialnych i prawnych,</t>
  </si>
  <si>
    <t xml:space="preserve">d) zobowiązaniach zaciągniętych na potrzeby przedsięwzięcia lub zakupu używanych rzeczowych składników aktywów trwałych, </t>
  </si>
  <si>
    <t>e) części zobowiązań wspólnie zaciągniętych,</t>
  </si>
  <si>
    <t>f) przychodach uzyskanych ze wspólnego przedsięwzięcia i kosztach z nimi związanych,</t>
  </si>
  <si>
    <t>g) zobowiązaniach warunkowych i inwestycyjnych dotyczących wspólnego przedsięwzięcia</t>
  </si>
  <si>
    <t xml:space="preserve"> 2) informacje o transakcjach z jednostkami powiązanymi</t>
  </si>
  <si>
    <r>
      <t>3)</t>
    </r>
    <r>
      <rPr>
        <b/>
        <sz val="12"/>
        <color rgb="FF231F20"/>
        <rFont val="Times New Roman"/>
        <family val="1"/>
        <charset val="238"/>
      </rPr>
      <t xml:space="preserve">       </t>
    </r>
    <r>
      <rPr>
        <b/>
        <sz val="12"/>
        <color rgb="FF231F20"/>
        <rFont val="Calibri"/>
        <family val="2"/>
        <charset val="238"/>
      </rPr>
      <t>wykaz spółek (nazwa, siedziba), w których jednostka posiada zaangażowanie w kapitale lub 20% w ogólnej liczbie głosów w organie stanowiącym spółki; wykaz ten powinien zawierać także informacje o procencie posiadanego zaangażowania w kapitale oraz o kwocie kapitału własnego i zysku lub stracie netto tych spółek za ostatni rok obrotowy</t>
    </r>
  </si>
  <si>
    <t>Nota 45 Spółki, w których jednostka posiada zaangażowanie w kapitale lub 20% udziałów w ogólnej liczbie głosów w organie stanowiącym spółki</t>
  </si>
  <si>
    <t>Nazwa i adres spółki handlowej</t>
  </si>
  <si>
    <t>Procent posiadanych udziałów i akcji</t>
  </si>
  <si>
    <t>4) jeżeli jednostka nie sporządza skonsolidowanego sprawozdania finansowego, korzystając ze zwolnienia lub wyłączeń, informacje o:</t>
  </si>
  <si>
    <t>a) podstawie prawnej wraz z danymi uzasadniającymi odstąpienie od konsolidacji,</t>
  </si>
  <si>
    <t>b) nazwie i siedzibie jednostki sporządzającej skonsolidowane sprawozdanie finansowe na wyższym szczeblu grupy kapitałowej oraz miejscu jego publikacji,</t>
  </si>
  <si>
    <t>c) podstawowych wskaźnikach ekonomiczno-finansowych, charakteryzujących działalność jednostek powiązanych w danym i ubiegłym roku obrotowym, takich jak:</t>
  </si>
  <si>
    <t>d) rodzaju stosowanych standardów rachunkowości (krajowych czy międzynarodowych) przez jednostki powiązane</t>
  </si>
  <si>
    <r>
      <t xml:space="preserve">– </t>
    </r>
    <r>
      <rPr>
        <b/>
        <sz val="12"/>
        <color rgb="FF231F20"/>
        <rFont val="Calibri"/>
        <family val="2"/>
        <charset val="238"/>
      </rPr>
      <t>przychody netto ze sprzedaży produktów, towarów i materiałów oraz przychody finansowe,</t>
    </r>
  </si>
  <si>
    <r>
      <t xml:space="preserve">– </t>
    </r>
    <r>
      <rPr>
        <b/>
        <sz val="12"/>
        <color rgb="FF231F20"/>
        <rFont val="Calibri"/>
        <family val="2"/>
        <charset val="238"/>
      </rPr>
      <t>wynik finansowy netto oraz kwota kapitału (funduszu) własnego, z podziałem na grupy,</t>
    </r>
  </si>
  <si>
    <r>
      <t xml:space="preserve">– </t>
    </r>
    <r>
      <rPr>
        <b/>
        <sz val="12"/>
        <color rgb="FF231F20"/>
        <rFont val="Calibri"/>
        <family val="2"/>
        <charset val="238"/>
      </rPr>
      <t>wartość aktywów,</t>
    </r>
  </si>
  <si>
    <r>
      <t xml:space="preserve">– </t>
    </r>
    <r>
      <rPr>
        <b/>
        <sz val="12"/>
        <color rgb="FF231F20"/>
        <rFont val="Calibri"/>
        <family val="2"/>
        <charset val="238"/>
      </rPr>
      <t>przeciętne roczne zatrudnienie,</t>
    </r>
  </si>
  <si>
    <t>Nie dotyczy Związku Harcerstwa Polskiego</t>
  </si>
  <si>
    <t>5) informacje o:</t>
  </si>
  <si>
    <t>a) nazwie i siedzibie jednostki sporządzającej skonsolidowane sprawozdanie finansowe na najwyższym szczeblu grupy kapitałowej, w której skład wchodzi spółka jako jednostka zależna, oraz miejscu, w którym sprawozdanie to jest dostępne,</t>
  </si>
  <si>
    <t>b) nazwie i siedzibie jednostki sporządzającej skonsolidowane sprawozdanie finansowe na najniższym szczeblu grupy kapitałowej, w skład której wchodzi spółka jako jednostka zależna, oraz miejscu, w którym sprawozdanie to jest dostępne</t>
  </si>
  <si>
    <t>6) nazwę, adres siedziby zarządu lub siedziby statutowej jednostki oraz formę prawną każdej z jednostek, których dana jednostka jest wspólnikiem ponoszącym nieograniczoną odpowiedzialność majątkową</t>
  </si>
  <si>
    <t>8. Połączenie spółek, w przypadku sporządzania sprawozdania finansowego za okres, w którym to połączenie nastąpiło</t>
  </si>
  <si>
    <r>
      <t xml:space="preserve"> </t>
    </r>
    <r>
      <rPr>
        <b/>
        <sz val="12"/>
        <color rgb="FF231F20"/>
        <rFont val="Calibri"/>
        <family val="2"/>
        <charset val="238"/>
      </rPr>
      <t>„W przypadku sprawozdania finansowego sporządzonego za okres, w ciągu którego nastąpiło połączenie:</t>
    </r>
  </si>
  <si>
    <t>1) jeżeli połączenie zostało rozliczone metodą nabycia:</t>
  </si>
  <si>
    <t>2) jeżeli połączenie zostało rozliczone metodą łączenia udziałów:</t>
  </si>
  <si>
    <t>a) firmy i opis przedmiotu działalności spółek, które w wyniku połączenia zostały wykreślone z rejestru,</t>
  </si>
  <si>
    <t>b) liczbę, wartość nominalną i rodzaj udziałów (akcji) wyemitowanych w celu połączenia,</t>
  </si>
  <si>
    <t>c) przychody i koszty, zyski i straty oraz zmiany w kapitałach własnych połączonych spółek za okres od początku roku obrotowego, w ciągu którego nastąpiło połączenie, do dnia połączenia”.</t>
  </si>
  <si>
    <t>a) firmę i opis przedmiotu działalności spółki przejętej,</t>
  </si>
  <si>
    <t>c) cenę przejęcia, wartość aktywów netto według wartości godziwej spółki przejętej na dzień połączenia, wartość firmy lub ujemną wartość firmy i opis zasad jej amortyzacji;</t>
  </si>
  <si>
    <t>9. Zagrożenia dla kontynuowania działalności</t>
  </si>
  <si>
    <t>„W przypadku występowania niepewności co do możliwości kontynuowania działalności, opis tych niepewności oraz stwierdzenie, że taka niepewność występuje, oraz wskazanie, czy sprawozdanie finansowe zawiera korekty z tym związane; informacja powinna zawierać również opis podejmowanych bądź planowanych przez jednostkę działań mających na celu eliminację niepewności”.</t>
  </si>
  <si>
    <t>10. Pozostałe informacje i objaśnienia</t>
  </si>
  <si>
    <r>
      <t xml:space="preserve"> </t>
    </r>
    <r>
      <rPr>
        <b/>
        <sz val="12"/>
        <color rgb="FF231F20"/>
        <rFont val="Calibri"/>
        <family val="2"/>
        <charset val="238"/>
      </rPr>
      <t>„Inne informacje niż wymienione powyżej, jeżeli mogłyby w istotny sposób wpłynąć na ocenę sytuacji majątkowej i finansowej oraz wynik finansowy jednostki”.</t>
    </r>
  </si>
  <si>
    <t xml:space="preserve">Przychody i koszty w okresie sprawozdawczym </t>
  </si>
  <si>
    <t>2) pozostałe przychody</t>
  </si>
  <si>
    <t>1) Dotacje i subwencje</t>
  </si>
  <si>
    <t>7. Razem (wiersze 1 + 2 + 3 + 4 + 5 + 6 )</t>
  </si>
  <si>
    <r>
      <t>1.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 xml:space="preserve"> Składki  określone statutem</t>
    </r>
  </si>
  <si>
    <r>
      <t>2.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Przychody działalności odpłatnej pożytku publicznego</t>
    </r>
  </si>
  <si>
    <r>
      <t>1)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Dotacje i subwencje</t>
    </r>
  </si>
  <si>
    <r>
      <t>3.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Przychody działalności nieodpłatnej pożytku publicznego</t>
    </r>
  </si>
  <si>
    <r>
      <t>4.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 xml:space="preserve">Przychody z pozostałej działalności statutowej </t>
    </r>
  </si>
  <si>
    <r>
      <t>5.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Pozostałe przychody operacyjne</t>
    </r>
  </si>
  <si>
    <r>
      <t>6.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 xml:space="preserve">Pozostałe przychody finansowe </t>
    </r>
  </si>
  <si>
    <t>Nota 47  Łączna kwota przychodów</t>
  </si>
  <si>
    <t>Łączna kwota przychodów ogółem</t>
  </si>
  <si>
    <r>
      <t>1.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Przychody działalności odpłatnej pożytku publicznego</t>
    </r>
  </si>
  <si>
    <t>Nota 48  Źródła  przychodów</t>
  </si>
  <si>
    <t xml:space="preserve">b)  ze środków budżetu państwa </t>
  </si>
  <si>
    <t>c)  ze środków budżetu jednostek samorządu terytorialnego</t>
  </si>
  <si>
    <t>d)  ze środków państwowych funduszy celowych</t>
  </si>
  <si>
    <r>
      <t>1.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Przychody z 1% podatku dochodowego od osób fizycznych</t>
    </r>
  </si>
  <si>
    <r>
      <t>2.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Ze źródeł publicznych ogółem:</t>
    </r>
  </si>
  <si>
    <r>
      <t>a)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ze środków europejskich w rozumieniu przepisów o finansach publicznych</t>
    </r>
  </si>
  <si>
    <r>
      <t>3.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 xml:space="preserve">Ze źródeł prywatnych ogółem: </t>
    </r>
  </si>
  <si>
    <r>
      <t>a)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ze składek członkowskich</t>
    </r>
  </si>
  <si>
    <r>
      <t>b)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z darowizn od osób fizycznych</t>
    </r>
  </si>
  <si>
    <r>
      <t>c)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darowizn od osób prawnych</t>
    </r>
  </si>
  <si>
    <r>
      <t>d)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z ofiarności publicznej (zbiórek publicznych, kwest)</t>
    </r>
  </si>
  <si>
    <r>
      <t>e)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ze spadków , zapisów</t>
    </r>
  </si>
  <si>
    <r>
      <t>f)</t>
    </r>
    <r>
      <rPr>
        <sz val="10"/>
        <color theme="1"/>
        <rFont val="Times New Roman"/>
        <family val="1"/>
        <charset val="238"/>
      </rPr>
      <t xml:space="preserve">         </t>
    </r>
    <r>
      <rPr>
        <sz val="10"/>
        <color theme="1"/>
        <rFont val="Calibri"/>
        <family val="2"/>
        <charset val="238"/>
      </rPr>
      <t>z wpływu z majątku (w szczególności sprzedaży lub wynajmu składników majątkowych)</t>
    </r>
  </si>
  <si>
    <r>
      <t>4.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 xml:space="preserve">Z innych źródeł </t>
    </r>
  </si>
  <si>
    <t xml:space="preserve">Nota 49  Łączna kwota kosztów </t>
  </si>
  <si>
    <t>Koszty ogółem</t>
  </si>
  <si>
    <t>W tym: wysokość kosztów finansowana z 1% podatku dochodowego od osób fizycznych</t>
  </si>
  <si>
    <r>
      <t>1.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Koszty  w okresie sprawozdawczym ogółem:</t>
    </r>
  </si>
  <si>
    <r>
      <t>a)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 xml:space="preserve">Koszty z tytułu prowadzenia nieodpłatnej działalności pożytku publicznego </t>
    </r>
  </si>
  <si>
    <r>
      <t>b)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Koszty z tytułu prowadzenia odpłatnej działalności pożytku publicznego</t>
    </r>
  </si>
  <si>
    <r>
      <t>c)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Koszty z tytułu prowadzenia działalności gospodarczej</t>
    </r>
  </si>
  <si>
    <r>
      <t>d)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 xml:space="preserve">Koszty finansowe </t>
    </r>
  </si>
  <si>
    <r>
      <t>f)</t>
    </r>
    <r>
      <rPr>
        <sz val="10"/>
        <color theme="1"/>
        <rFont val="Times New Roman"/>
        <family val="1"/>
        <charset val="238"/>
      </rPr>
      <t xml:space="preserve">         </t>
    </r>
    <r>
      <rPr>
        <sz val="10"/>
        <color theme="1"/>
        <rFont val="Calibri"/>
        <family val="2"/>
        <charset val="238"/>
      </rPr>
      <t>Pozostałe koszty ogółem</t>
    </r>
  </si>
  <si>
    <r>
      <t>2.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 xml:space="preserve">Koszty kampanii informacyjnej lub reklamowej związanej z pozyskiwaniem 1% podatku dochodowego od osób fizycznych </t>
    </r>
  </si>
  <si>
    <t>Wyszczególnienie pozycji</t>
  </si>
  <si>
    <t>Popzycja bilansu/kwota</t>
  </si>
  <si>
    <t>Razem (3+5)</t>
  </si>
  <si>
    <r>
      <t>2.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Przychody działalności nieodpłatnej pożytku publicznego</t>
    </r>
  </si>
  <si>
    <r>
      <t>3.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Przychody z działalności gospodarczej</t>
    </r>
  </si>
  <si>
    <r>
      <t>4.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Przychody finansowe</t>
    </r>
  </si>
  <si>
    <r>
      <t>5.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 xml:space="preserve">Pozostałe przychody </t>
    </r>
  </si>
  <si>
    <t>Składki członkowskie</t>
  </si>
  <si>
    <t>powyżej 1 roku do 3 lat</t>
  </si>
  <si>
    <t>IV. DODATKOWE INFORMACJE  I OBJAŚNIENIA</t>
  </si>
  <si>
    <r>
      <t>I</t>
    </r>
    <r>
      <rPr>
        <b/>
        <sz val="10"/>
        <color theme="1"/>
        <rFont val="Calibri"/>
        <family val="2"/>
        <charset val="238"/>
      </rPr>
      <t>. Wartość nieamortyzowanych/nieumarzanych przez jednostkę środków trwałych, używanych na podstawie umów:</t>
    </r>
  </si>
  <si>
    <t>IV. DODATKOWE INFORMACJE I OBJAŚNIENIA</t>
  </si>
  <si>
    <t>Dotacje do rozliczenia w latach następnych</t>
  </si>
  <si>
    <t>16) łączna kwota zobowiązań warunkowych, w tym również udzielonych przez jednostkę gwarancji i poręczeń, także wekslowych, niewykazanych w bilansie, ze wskazaniem zobowiązań zabezpieczonych na majątku jednostki oraz charakteru i formy tych zabezpieczeń; odrębnie należy wykazać informacje dotyczące zobowiązań warunkowych w zakresie emerytur i podobnych świadczeń oraz wobec jednostek powiązanych lub stowarzyszonych</t>
  </si>
  <si>
    <t>1) struktura rzeczowa (rodzaje działalności) i terytorialna (rynki geograficzne) przychodów netto ze sprzedaży towarów i produktów, w zakresie, w jakim te rodzaje i rynki istotnie różnią się od siebie, z uwzględnieniem zasad organizacji sprzedaży produktów i świadczenia usług</t>
  </si>
  <si>
    <t>10) kwota i charakter poszczególnych pozycji przychodów lub kosztów o nadzwyczajnej wartości lub które wystąpiły incydentalnie</t>
  </si>
  <si>
    <t>Związek Harcerstwa Polskiego nie posiada stron powiązanych</t>
  </si>
  <si>
    <t>Związek Harcerstwa Polskiego nie posiada stron powiązanych.</t>
  </si>
  <si>
    <t>nie dotyczy</t>
  </si>
  <si>
    <t>Dane są porównywalne</t>
  </si>
  <si>
    <t>koszty egzekucyjne i komornicze</t>
  </si>
  <si>
    <t>4) odsetki naliczone w latach poprzednich, zapłacone w roku bieżącym</t>
  </si>
  <si>
    <t>5) amortyzacja nieruchomości w inwestycji</t>
  </si>
  <si>
    <t>6) należności nieściągalne odpisane w ciężar odpisów aktualizujących utworzonych w latach poprzednich - w kwocie stanowiącej koszty uzyskania przychodu</t>
  </si>
  <si>
    <t>amortyzacja WNiP otrzymanych nieodpłatnie</t>
  </si>
  <si>
    <t>amortyzacja samochodu otrzymanego nieodpłatnie</t>
  </si>
  <si>
    <t>Wstępne opłaty leasingowe</t>
  </si>
  <si>
    <t>Prawo ochronne na słowno-graficzny znak towarowy ZHP</t>
  </si>
  <si>
    <t>Należna kwota uzyskana ze sprzedaży nieruchomości</t>
  </si>
  <si>
    <t>Prawo wieczystego użytkowania gruntów</t>
  </si>
  <si>
    <r>
      <t>e)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Koszty administracyjne (ogólnego zarządu)</t>
    </r>
  </si>
  <si>
    <t>12.  Podatek dochodowy od osób prawnych stanowiący tak zwane inne zobowiązanie podatkowe (15 % x poz. 10+11)</t>
  </si>
  <si>
    <t>1.</t>
  </si>
  <si>
    <t>a)  nazwa, siedziba i adres jednostki  ZHP</t>
  </si>
  <si>
    <t xml:space="preserve">    </t>
  </si>
  <si>
    <t xml:space="preserve">   </t>
  </si>
  <si>
    <t>b) podstawowy przedmiot działalności jednostki ZHP</t>
  </si>
  <si>
    <t xml:space="preserve">2. Jednostka ZHP zarejestrowana jest w Sądzie Rejonowym m/St Warszawy XII Wydział Gospodarczy Krajowego Rejestru Sądowego pod numerem KRS 0000094699 </t>
  </si>
  <si>
    <t xml:space="preserve">3. Sprawozdanie finansowe obejmuje rok obrotowy od 1 stycznia 2018 r.  do 31 grudnia 2018 r. </t>
  </si>
  <si>
    <t>5. Sprawozdanie finansowe sporządzone zostało przy założeniu  możliwości kontynuacji działalności.</t>
  </si>
  <si>
    <t>(jeżeli jest inaczej podać, że sporządzono je przy założeniu zagrożenia możliwości dalszej kontynuacji spowodowanego – uzasadnić)</t>
  </si>
  <si>
    <t>6. Sprawozdanie finansowe sporządzone zostało na podstawie ksiąg rachunkowych prowadzonych w roku obrotowym zgodnie z dokumentacją przyjętych zasad rachunkowości ustaloną i wprowadzoną do stosowania postanowieniami Uchwały Głównej Kwatery ZHP nr 65/2007 z dnia 08.01.2007 r. wraz z aneksami oraz Uchwały Głównej Kwatery ZHP nr 182/2017 z dnia 14 marca 2017 r. oraz Uchwały Głównej Kwatery ZHP nr 38/2018 z dnia 13 grudnia 2018 r. z mocą obowiązująca od 1 lipca 2018 r. obejmującą:</t>
  </si>
  <si>
    <t xml:space="preserve"> 1) ustalenie roku obrotowego i okresów sprawozdawczych</t>
  </si>
  <si>
    <t>2) zasady prowadzenia ksiąg rachunkowych, w tym zakładowy plan kont,</t>
  </si>
  <si>
    <t>3) zakładowe zasady wyceny aktywów i pasywów oraz ustalania wyniku finansowego,</t>
  </si>
  <si>
    <t>4) charakterystyka systemu przetwarzania danych</t>
  </si>
  <si>
    <t>5) system ochrony danych i ich zbiorów,</t>
  </si>
  <si>
    <t>6) własny wzór sprawozdania finansowego z kalkulacyjnym rachunkiem zysków i strat,</t>
  </si>
  <si>
    <t>Zakładowe zasady, metody i wzory wybrano spośród możliwych do stosowania zasad, metod i wzorów dopuszczonych ustawą i wprowadzono je do stosowania na okres wieloletni.</t>
  </si>
  <si>
    <t xml:space="preserve"> Wykazane w bilansie na koniec roku obrotowego aktywa i pasywa (pomijając te    które wykazano w wartości nominalnej)wyceniono następującymi metodami  wyceny wynikającymi z przyjętych zasad (polityki) rachunkowości:</t>
  </si>
  <si>
    <t>Uproszczenia zastosowane w rachunkowości:</t>
  </si>
  <si>
    <t xml:space="preserve">     7. ZHP nie sporządza Rachunku przepływów pieniężnych oraz </t>
  </si>
  <si>
    <t xml:space="preserve">         Zestawienia   zmian w kapitale (funduszu) własnym.</t>
  </si>
  <si>
    <t xml:space="preserve">II. BILANS n/dz. 31 grudnia 2018 r. </t>
  </si>
  <si>
    <t>AKTYWA</t>
  </si>
  <si>
    <t>w zł i gr.</t>
  </si>
  <si>
    <t>Wyszczególnienie aktywów</t>
  </si>
  <si>
    <t>Stan aktywów na:</t>
  </si>
  <si>
    <t>koniec roku poprzedniego</t>
  </si>
  <si>
    <t>koniec roku obrotowego</t>
  </si>
  <si>
    <t>A.</t>
  </si>
  <si>
    <t>Aktywa Trwałe</t>
  </si>
  <si>
    <t>I.</t>
  </si>
  <si>
    <t>Wartości niematerialne i prawne</t>
  </si>
  <si>
    <t>Koszty zakończnych prac rozwojowych</t>
  </si>
  <si>
    <t>2.</t>
  </si>
  <si>
    <t>3.</t>
  </si>
  <si>
    <t>Inne wartości niematerialne i prawne</t>
  </si>
  <si>
    <t>4.</t>
  </si>
  <si>
    <t>Zaliczki na wartości niematerialne i prawne</t>
  </si>
  <si>
    <t>II.</t>
  </si>
  <si>
    <t>Rzeczowe aktywa trwałe</t>
  </si>
  <si>
    <t xml:space="preserve">Środki trwałe </t>
  </si>
  <si>
    <t>a)</t>
  </si>
  <si>
    <t>grunty (w tym prawo wieczystego użytkowania gruntu)</t>
  </si>
  <si>
    <t>b)</t>
  </si>
  <si>
    <t>budynki, lokale, prawa do lokali i obiekty inżynierii lądowej</t>
  </si>
  <si>
    <t>c)</t>
  </si>
  <si>
    <t>urządzenia techniczne i maszyny</t>
  </si>
  <si>
    <t>d)</t>
  </si>
  <si>
    <t>środki transportu</t>
  </si>
  <si>
    <t>e)</t>
  </si>
  <si>
    <t>inne środki trwałe</t>
  </si>
  <si>
    <t>Zaliczki na środki trwałe w budowie</t>
  </si>
  <si>
    <t>III.</t>
  </si>
  <si>
    <t>Należności długoterminowe</t>
  </si>
  <si>
    <t>Od jednostek powiązanych</t>
  </si>
  <si>
    <t xml:space="preserve">2. </t>
  </si>
  <si>
    <t>Od pozostałych jednostek, w których jednostka posiada zaangażowanie w kapitale</t>
  </si>
  <si>
    <t>Od pozostałych jednostek</t>
  </si>
  <si>
    <t>IV.</t>
  </si>
  <si>
    <t>Inwestycje długoterminowe</t>
  </si>
  <si>
    <t>Nieruchomości</t>
  </si>
  <si>
    <t>Długoterminowe aktywa finansowe</t>
  </si>
  <si>
    <t>w jednostkach powiązanych</t>
  </si>
  <si>
    <t>-</t>
  </si>
  <si>
    <t>udziały lub akcje</t>
  </si>
  <si>
    <t>inne papiery wartościowe</t>
  </si>
  <si>
    <t>pożyczki udzielone</t>
  </si>
  <si>
    <t>inne długoterminowe aktywa finansowe</t>
  </si>
  <si>
    <t xml:space="preserve">b) </t>
  </si>
  <si>
    <t>w pozostałych jednostkach, w których jednostka posiada zaangażowanie w kapitale</t>
  </si>
  <si>
    <t>w pozostałych jednostkach</t>
  </si>
  <si>
    <t>udziały i akcje</t>
  </si>
  <si>
    <t>Inne inwestycje długoterminowe</t>
  </si>
  <si>
    <t>V.</t>
  </si>
  <si>
    <t>Długoterminowe rozliczenia międzyokresowe</t>
  </si>
  <si>
    <t>Aktywa z tytułu odroczonego podatku dochodowego</t>
  </si>
  <si>
    <t>Inne rozliczenia międzyokresowe</t>
  </si>
  <si>
    <t>B.</t>
  </si>
  <si>
    <t>Aktywa obrotowe</t>
  </si>
  <si>
    <t>Zapasy</t>
  </si>
  <si>
    <t>Półprodukty i produkty w toku</t>
  </si>
  <si>
    <t>5.</t>
  </si>
  <si>
    <t>Zaliczki na poczet dostaw</t>
  </si>
  <si>
    <t>Należności krótkoterminowe</t>
  </si>
  <si>
    <t>Należności od jednostek powiązanych</t>
  </si>
  <si>
    <t>z tytułu dostaw i usług, o okresie spłaty:</t>
  </si>
  <si>
    <t>do 12 miesięcy</t>
  </si>
  <si>
    <t>powyżej 12 miesięcy</t>
  </si>
  <si>
    <t xml:space="preserve">inne </t>
  </si>
  <si>
    <t>Należności od pozostałych jednostek, w których jednostka posiada zaangażowanie w kapitale</t>
  </si>
  <si>
    <t>z tytułu dostaw i usług o okresie spłaty:</t>
  </si>
  <si>
    <t>Należności od pozostałych jednostek</t>
  </si>
  <si>
    <t>z tytułu podatków, dotacji, ceł, ubezpieczeń społecznych i zdrowotnych oraz innych tytułów publiczno-prawnych</t>
  </si>
  <si>
    <t xml:space="preserve"> dochodzone na drodze sądowej</t>
  </si>
  <si>
    <t>wzajemne rozrachunki</t>
  </si>
  <si>
    <t>Inwestycje krótkoterminowe</t>
  </si>
  <si>
    <t>Krótkoterminowe aktywa finansowe</t>
  </si>
  <si>
    <t>w jednstkach powiązanych</t>
  </si>
  <si>
    <t>udzielone pożyczki</t>
  </si>
  <si>
    <t>inne krótkoterminowe aktywa finansowe</t>
  </si>
  <si>
    <t>środki pieniężne i inne aktywa pieniężne</t>
  </si>
  <si>
    <t xml:space="preserve">środki pieniężne w kasie i na rachunkach </t>
  </si>
  <si>
    <t>inne środki pieniężne</t>
  </si>
  <si>
    <t>inne aktywa pieniężne</t>
  </si>
  <si>
    <t>Inne inwestycje krótkoterminowe</t>
  </si>
  <si>
    <t>Krótkoterminowe rozliczenia międzyokresowe</t>
  </si>
  <si>
    <t>C.</t>
  </si>
  <si>
    <t>Należne wpłaty na kapitał (fundusz) podstawowy</t>
  </si>
  <si>
    <t>D.</t>
  </si>
  <si>
    <t>Udziały (akcje własne)</t>
  </si>
  <si>
    <t>AKTYWA RAZEM</t>
  </si>
  <si>
    <t>PASYWA</t>
  </si>
  <si>
    <t>w zł i gr</t>
  </si>
  <si>
    <t>Wyszczególnienie pasywów</t>
  </si>
  <si>
    <t>Stan pasywów na:</t>
  </si>
  <si>
    <t>Fundusz własny</t>
  </si>
  <si>
    <t>Fundusz statutowy</t>
  </si>
  <si>
    <t>Fundusz działalności gospodarczej, w tym:</t>
  </si>
  <si>
    <t>nadwyżka wartości sprzedaży (wartości emisyjnej) nad wartością nominalną udziałów (akcji)</t>
  </si>
  <si>
    <t>Fundusz z aktualizacji wyceny, w tym:</t>
  </si>
  <si>
    <t>z tytułu aktualizacji wartości godziwej</t>
  </si>
  <si>
    <t>Pozostałe fundusze rezerwowe, w tym:</t>
  </si>
  <si>
    <t>tworzone zgodnie z umową (statutem) spółki</t>
  </si>
  <si>
    <t>na udziały (akcje) własne</t>
  </si>
  <si>
    <t>Zysk (strata) z lat ubiegłych</t>
  </si>
  <si>
    <t>VI.</t>
  </si>
  <si>
    <t xml:space="preserve">Zysk (strata) netto </t>
  </si>
  <si>
    <t>VII.</t>
  </si>
  <si>
    <t>Odpisy z zysku netto w ciągu roku obrotowego (wielkość ujemna)</t>
  </si>
  <si>
    <t>Zobowiązania i rezerwy na zobowiązania</t>
  </si>
  <si>
    <t>Rezerwy na zobowiązania</t>
  </si>
  <si>
    <t>Rezerwy z tytułu odroczonego podatku dochodowego</t>
  </si>
  <si>
    <t>Rezerwa na świadczenia emerytalne i podobne</t>
  </si>
  <si>
    <t>długoterminowa</t>
  </si>
  <si>
    <t>krótkoterminowa</t>
  </si>
  <si>
    <t>Pozostałe rezerwy</t>
  </si>
  <si>
    <t>Zobowiązania długoterminowe</t>
  </si>
  <si>
    <t>Wobec jednostek powiązanych</t>
  </si>
  <si>
    <t>Wobec pozostalych jednostek, w których jednostka posiada zaangażowanie w kapitale</t>
  </si>
  <si>
    <t>Wobec pozostałych jednostek</t>
  </si>
  <si>
    <t>kredyty i pożyczki</t>
  </si>
  <si>
    <t>z tytułu emisji dłużnych papierów wartościowych</t>
  </si>
  <si>
    <t>inne zobowiązania finansowe</t>
  </si>
  <si>
    <t>zobowiązania wekslowe</t>
  </si>
  <si>
    <t>Zobowiązania krótkoterminowe</t>
  </si>
  <si>
    <t>Zobowiązania wobec jednostek powiązanych</t>
  </si>
  <si>
    <t>z tytułu dostaw i usług, o okresie wymagalności:</t>
  </si>
  <si>
    <t>Zobowiązania wobec pozostalych jednostek, w których jednostka posiada zaangażowanie w kapitale</t>
  </si>
  <si>
    <t>Zobowiązania  wobec pozostałych jednostek</t>
  </si>
  <si>
    <t xml:space="preserve"> z tytułu emisji dłużnych papierów wartościowych</t>
  </si>
  <si>
    <t xml:space="preserve"> z tytułu dostaw i usług w okresie wymagalności:</t>
  </si>
  <si>
    <t>zaliczki otrzymane na dostawy</t>
  </si>
  <si>
    <t>f)</t>
  </si>
  <si>
    <t>g)</t>
  </si>
  <si>
    <t xml:space="preserve"> z tytułu podatków, ceł, ubezpieczeń społecznych i zdrowotnych oraz innych tytułów publiczno-prawnych</t>
  </si>
  <si>
    <t>h)</t>
  </si>
  <si>
    <t xml:space="preserve"> z tytułu wynagrodzeń</t>
  </si>
  <si>
    <t>i)</t>
  </si>
  <si>
    <t>j)</t>
  </si>
  <si>
    <t>Fundusze specjalne</t>
  </si>
  <si>
    <t>Rozliczenia międzyokresowe</t>
  </si>
  <si>
    <t>Ujemna wartość firmy</t>
  </si>
  <si>
    <t>PASYWA RAZEM</t>
  </si>
  <si>
    <t xml:space="preserve"> III. RACHUNEK ZYSKÓW i STRAT </t>
  </si>
  <si>
    <t>01.01.2018 - 31.12.2018</t>
  </si>
  <si>
    <t>Kwoty za rok:</t>
  </si>
  <si>
    <t>poprzedni</t>
  </si>
  <si>
    <t>obrotowy</t>
  </si>
  <si>
    <t xml:space="preserve">A. </t>
  </si>
  <si>
    <t>Przychody działalności statutowej  pożytku publicznego</t>
  </si>
  <si>
    <t>Składki  określone statutem</t>
  </si>
  <si>
    <t>Przychody działalności odpłatnej pożytku publicznego</t>
  </si>
  <si>
    <t>Przychody działalności nieodpłatnej pożytku publicznego</t>
  </si>
  <si>
    <t xml:space="preserve">Przychody z pozostałej działalności statutowej </t>
  </si>
  <si>
    <t xml:space="preserve"> B.</t>
  </si>
  <si>
    <t>Koszty realizacji zadań statutowych pożytku publicznego:</t>
  </si>
  <si>
    <t>Koszty działalności odpłatnej pożytku publicznego</t>
  </si>
  <si>
    <t>Koszty działalności nieodpłatnej pożytku publicznego</t>
  </si>
  <si>
    <t xml:space="preserve">Koszty z pozostalej działalności statutowej </t>
  </si>
  <si>
    <t>Wynik finansowy działalności pożytku publicznego (dodatni lub ujemny) (A-B)</t>
  </si>
  <si>
    <t>Przychody netto ze sprzedaży produktów, usług, towarów i materiałów</t>
  </si>
  <si>
    <r>
      <t>●</t>
    </r>
    <r>
      <rPr>
        <sz val="11"/>
        <rFont val="Arial CE"/>
        <charset val="238"/>
      </rPr>
      <t xml:space="preserve"> w tym od jednostek powiązanych</t>
    </r>
  </si>
  <si>
    <t>Przychody netto ze sprzedaży produktów</t>
  </si>
  <si>
    <t>Przychody ze sprzedaży usług</t>
  </si>
  <si>
    <t>Przychody netto ze sprzedaży towarów i materiałów</t>
  </si>
  <si>
    <t>E.</t>
  </si>
  <si>
    <t>Koszty sprzedanych produktów, usług, towarów i materiałów</t>
  </si>
  <si>
    <r>
      <t>●</t>
    </r>
    <r>
      <rPr>
        <sz val="11"/>
        <rFont val="Arial CE"/>
        <charset val="238"/>
      </rPr>
      <t xml:space="preserve"> w tym jednostkom powiązanym</t>
    </r>
  </si>
  <si>
    <t>Koszt wykonania sprzedanych produktów</t>
  </si>
  <si>
    <t>Koszt wykonania sprzedanych usług</t>
  </si>
  <si>
    <t>Wartość sprzedanych towarów i materiałów</t>
  </si>
  <si>
    <t>F.</t>
  </si>
  <si>
    <t>Zysk (strata) brutto na sprzedaży (D-E)</t>
  </si>
  <si>
    <t>G.</t>
  </si>
  <si>
    <t>Koszty sprzedaży</t>
  </si>
  <si>
    <t xml:space="preserve">H. </t>
  </si>
  <si>
    <t xml:space="preserve">Koszty ogólnego zarządu </t>
  </si>
  <si>
    <t>1) amortyzacja</t>
  </si>
  <si>
    <t>2) zużycie materiałów i energii</t>
  </si>
  <si>
    <t>3) usługi obce</t>
  </si>
  <si>
    <t>4) wynagrodzenia z umów o pracę</t>
  </si>
  <si>
    <t>5) wynagrodzenia z umów cywilnoprawnych</t>
  </si>
  <si>
    <t>6) ubezpieczenia społeczne i inne świadczenia</t>
  </si>
  <si>
    <t xml:space="preserve">7) koszty podróży </t>
  </si>
  <si>
    <t>8) koszty reprezentacji i reklamy</t>
  </si>
  <si>
    <t>9) podatki i opłaty</t>
  </si>
  <si>
    <t>10) pozostałe koszty</t>
  </si>
  <si>
    <t xml:space="preserve">I. </t>
  </si>
  <si>
    <t>Zysk (strata) na działalności statutowej pożytku publicznego i gospodarczej (C+F-G-H)</t>
  </si>
  <si>
    <t xml:space="preserve">J. </t>
  </si>
  <si>
    <t>Pozostałe przychody operacyjne</t>
  </si>
  <si>
    <t>Zysk z tytułu rozchodu niefinansowych aktywów trwałych</t>
  </si>
  <si>
    <t>Dotacje</t>
  </si>
  <si>
    <t>Aktualizacja wartości aktywów niefinansowych</t>
  </si>
  <si>
    <t>Inne  przychody operacyjne</t>
  </si>
  <si>
    <t>K.</t>
  </si>
  <si>
    <t>Pozostałe koszty operacyjne</t>
  </si>
  <si>
    <t>Strata z tytułu rozchodu niefinansowych aktywów trwałych</t>
  </si>
  <si>
    <t>Aktualizacja watości aktywów nie finansowych</t>
  </si>
  <si>
    <t>Inne koszty operacyjne</t>
  </si>
  <si>
    <t xml:space="preserve">L. </t>
  </si>
  <si>
    <t>Zysk (Strata) na działalności operacyjnej (I+J-K)</t>
  </si>
  <si>
    <t>Ł.</t>
  </si>
  <si>
    <t>Przychody finansowe</t>
  </si>
  <si>
    <t>Dywidendy i udziały w zyskach, w tym:</t>
  </si>
  <si>
    <t xml:space="preserve">a) </t>
  </si>
  <si>
    <t xml:space="preserve"> od jednostek powiązanych, w tym:</t>
  </si>
  <si>
    <t>w których jednostka posiada zaangażowanie w kapitale</t>
  </si>
  <si>
    <t xml:space="preserve"> od jednostek pozostałych, w tym:</t>
  </si>
  <si>
    <t>Odsetki</t>
  </si>
  <si>
    <r>
      <t>●</t>
    </r>
    <r>
      <rPr>
        <sz val="11"/>
        <rFont val="Arial CE"/>
        <charset val="238"/>
      </rPr>
      <t xml:space="preserve"> w tym w jednostkach powiązanych</t>
    </r>
  </si>
  <si>
    <t>Zysk z tytułu rozchodu aktywów finnasowych</t>
  </si>
  <si>
    <t>Aktualizacja wartości aktywów finansowych</t>
  </si>
  <si>
    <t>M.</t>
  </si>
  <si>
    <t>Koszty finansowe</t>
  </si>
  <si>
    <r>
      <t>●</t>
    </r>
    <r>
      <rPr>
        <sz val="11"/>
        <rFont val="Arial CE"/>
        <family val="2"/>
        <charset val="238"/>
      </rPr>
      <t xml:space="preserve"> w tym dla jednostek powiązanych</t>
    </r>
  </si>
  <si>
    <t>Strata z tytułu rozchodu aktywów finansowych</t>
  </si>
  <si>
    <r>
      <t>●</t>
    </r>
    <r>
      <rPr>
        <sz val="11"/>
        <rFont val="Arial CE"/>
        <charset val="238"/>
      </rPr>
      <t xml:space="preserve"> w tym  w jednostkach powiązanych</t>
    </r>
  </si>
  <si>
    <t>N.</t>
  </si>
  <si>
    <t>Zysk (Strata) brutto (L+Ł-M)</t>
  </si>
  <si>
    <t>O.</t>
  </si>
  <si>
    <t xml:space="preserve">Podatek dochodowy </t>
  </si>
  <si>
    <t xml:space="preserve">P. </t>
  </si>
  <si>
    <t>Pozostałe obowiązkowe zmniejszenia zysku (zwiększenia straty)</t>
  </si>
  <si>
    <t>R.</t>
  </si>
  <si>
    <t>Zysk (Strata) netto (N-O-P)</t>
  </si>
  <si>
    <t xml:space="preserve">I.             WPROWADZENIE DO SPRAWOZDANIA FINANSOWEGO  </t>
  </si>
  <si>
    <t>1)      wartości niematerialne i prawne wg cen nabycia lub kosztów wytworzenia skorygowanych o dotychczasowe umorzenie</t>
  </si>
  <si>
    <t>2)     środki trwałe wg cen nabycia lub kosztów wytworzenia skorygowanych o dotychczasowe umorzenie</t>
  </si>
  <si>
    <t>3)     środki trwale  w budowie w: cenach nabycia lub kosztach wytworzenia</t>
  </si>
  <si>
    <t>4)     inwestycje długoterminowe: udziały w wartości początkowej skorygowanej o odpisy aktualizujące inwestycje w nieruchomości według wartości godziwej</t>
  </si>
  <si>
    <t>5)     zapasy towarów i materiałów w: cenach zakupu</t>
  </si>
  <si>
    <t>6)     należności w: kwocie wymaganej zapłaty z zachowaniem zasady ostrożnej wyceny</t>
  </si>
  <si>
    <t>7)      inwestycje krótkoterminowe w: wartości nominalnej</t>
  </si>
  <si>
    <t>8)     fundusze specjalne w: wartości nominalnej</t>
  </si>
  <si>
    <t>9)     zobowiązania w: kwotach wymagających zapłaty</t>
  </si>
  <si>
    <t>10) rozliczenia międzyokresowe kosztów – stosownie do upływu czasu.</t>
  </si>
  <si>
    <t>1)      ZHP nie stosuje przepisów Rozporządzenia Ministra Finansów z dnia 12.12.2001 r. w sprawie szczegółowych zasad uznawania, metod wyceny, zakresu ujawniania i sposobu prezentacji instrumentów finansowych (Dz.U. nr 149, poz. 1674 ze zm.)</t>
  </si>
  <si>
    <t>3)     ZHP odstępuje od ustalania aktywów i rezerw z tytułu odroczonego podatku dochodowego</t>
  </si>
  <si>
    <t xml:space="preserve">4)     ZHP stosuje uproszczenia przy ustalaniu kosztu wytworzenia zgodnie z art.  28 ust. 4a. </t>
  </si>
  <si>
    <t>Samodzielny Zakład Administracji i Logistyki przy Głównej Kwaterze ZHP</t>
  </si>
  <si>
    <t>ul. Marii Konopnickiej 6</t>
  </si>
  <si>
    <t>00-491 Warszawa</t>
  </si>
  <si>
    <t>zarządzanie nieruchomością przy ul. Marii Konopnickiej 6 w Warszawie, obsługa logistyczna GK ZHP</t>
  </si>
  <si>
    <t>4. Sprawozdanie finansowe zawiera dane łączne 1 jednostki samobilansującej.</t>
  </si>
  <si>
    <t>Główna księgowa - Anna Skrzyńska</t>
  </si>
  <si>
    <t>Anna Skrzyńska</t>
  </si>
  <si>
    <t>Dyrektor</t>
  </si>
  <si>
    <t>Zygmunt Bielecki</t>
  </si>
  <si>
    <t>nie wystąpiły</t>
  </si>
  <si>
    <t>– inne na działalność statutową ZHP</t>
  </si>
  <si>
    <t>Wszystkie istotne umowy zostały uwzględnione w bilansie</t>
  </si>
  <si>
    <r>
      <t xml:space="preserve">Nota 39 Zobowiązania wynikające z emerytur i podobnych świadczeń oraz zaciągnięte w związku z tymi emeryturami dla byłych członków organów jednostki-  </t>
    </r>
    <r>
      <rPr>
        <b/>
        <i/>
        <sz val="12"/>
        <color rgb="FF231F20"/>
        <rFont val="Calibri"/>
        <family val="2"/>
        <charset val="238"/>
      </rPr>
      <t>nie występują</t>
    </r>
  </si>
  <si>
    <r>
      <t xml:space="preserve">Nota 40 Zaliczki, kredyty, pożyczki i inne podobne świadczenia udzielone osobom wchodzącym w skład organów jednostki-  </t>
    </r>
    <r>
      <rPr>
        <b/>
        <i/>
        <sz val="12"/>
        <color rgb="FF231F20"/>
        <rFont val="Calibri"/>
        <family val="2"/>
        <charset val="238"/>
      </rPr>
      <t>nie występują</t>
    </r>
  </si>
  <si>
    <r>
      <t xml:space="preserve">Nota 41 Wynagrodzenie biegłego rewidenta lub podmiotu uprawnionego do badania sprawozdań finansowych, wypłacone lub należne za rok obrotowy - </t>
    </r>
    <r>
      <rPr>
        <b/>
        <i/>
        <sz val="11"/>
        <color rgb="FF231F20"/>
        <rFont val="Calibri"/>
        <family val="2"/>
        <charset val="238"/>
      </rPr>
      <t>nie dotyczy</t>
    </r>
  </si>
  <si>
    <t>Nie występują zagrożenia dla kontynuowanai działalności.</t>
  </si>
  <si>
    <r>
      <t xml:space="preserve">Nota 46  Przychody działalności statutowej pożytku publicznego- </t>
    </r>
    <r>
      <rPr>
        <sz val="12"/>
        <color rgb="FF231F20"/>
        <rFont val="Calibri"/>
        <family val="2"/>
        <charset val="238"/>
      </rPr>
      <t xml:space="preserve"> </t>
    </r>
    <r>
      <rPr>
        <b/>
        <i/>
        <sz val="12"/>
        <color rgb="FF231F20"/>
        <rFont val="Calibri"/>
        <family val="2"/>
        <charset val="238"/>
      </rPr>
      <t>nie wystąpiły</t>
    </r>
  </si>
  <si>
    <t>Dyrektor - Zygmunt Bielecki</t>
  </si>
  <si>
    <t>główna księgowa</t>
  </si>
  <si>
    <r>
      <t xml:space="preserve">Nota 20 Składniki aktywów wykazywane w więcej niż jednej pozycji bilansu – powiązania </t>
    </r>
    <r>
      <rPr>
        <b/>
        <i/>
        <sz val="12"/>
        <color rgb="FF231F20"/>
        <rFont val="Calibri"/>
        <family val="2"/>
        <charset val="238"/>
      </rPr>
      <t>nie wystąpiły</t>
    </r>
  </si>
  <si>
    <r>
      <t>1.</t>
    </r>
    <r>
      <rPr>
        <b/>
        <sz val="10"/>
        <color indexed="8"/>
        <rFont val="Times New Roman"/>
        <family val="1"/>
        <charset val="238"/>
      </rPr>
      <t xml:space="preserve">        </t>
    </r>
    <r>
      <rPr>
        <b/>
        <sz val="10"/>
        <color indexed="8"/>
        <rFont val="Calibri"/>
        <family val="2"/>
        <charset val="238"/>
      </rPr>
      <t>Przychody wynikające z ksiąg rachunkowych łącznie</t>
    </r>
  </si>
  <si>
    <r>
      <t>1)</t>
    </r>
    <r>
      <rPr>
        <sz val="10"/>
        <color indexed="63"/>
        <rFont val="Times New Roman"/>
        <family val="1"/>
        <charset val="238"/>
      </rPr>
      <t xml:space="preserve"> </t>
    </r>
    <r>
      <rPr>
        <sz val="10"/>
        <color indexed="63"/>
        <rFont val="Calibri"/>
        <family val="2"/>
        <charset val="238"/>
      </rPr>
      <t xml:space="preserve">Przychody ze składek członkowskich </t>
    </r>
  </si>
  <si>
    <r>
      <t>2)</t>
    </r>
    <r>
      <rPr>
        <sz val="10"/>
        <color indexed="63"/>
        <rFont val="Times New Roman"/>
        <family val="1"/>
        <charset val="238"/>
      </rPr>
      <t xml:space="preserve">  </t>
    </r>
    <r>
      <rPr>
        <sz val="10"/>
        <color indexed="63"/>
        <rFont val="Calibri"/>
        <family val="2"/>
        <charset val="238"/>
      </rPr>
      <t xml:space="preserve">Inne przychody działalności statutowej </t>
    </r>
  </si>
  <si>
    <r>
      <t>3)</t>
    </r>
    <r>
      <rPr>
        <sz val="10"/>
        <color indexed="63"/>
        <rFont val="Times New Roman"/>
        <family val="1"/>
        <charset val="238"/>
      </rPr>
      <t> </t>
    </r>
    <r>
      <rPr>
        <sz val="10"/>
        <color indexed="63"/>
        <rFont val="Calibri"/>
        <family val="2"/>
        <charset val="238"/>
      </rPr>
      <t>Przychody działalności gospodarczej (ze sprzedaży)</t>
    </r>
  </si>
  <si>
    <r>
      <t>4)</t>
    </r>
    <r>
      <rPr>
        <sz val="10"/>
        <color indexed="63"/>
        <rFont val="Times New Roman"/>
        <family val="1"/>
        <charset val="238"/>
      </rPr>
      <t xml:space="preserve">  </t>
    </r>
    <r>
      <rPr>
        <sz val="10"/>
        <color indexed="63"/>
        <rFont val="Calibri"/>
        <family val="2"/>
        <charset val="238"/>
      </rPr>
      <t>Pozostałe przychody operacyjne</t>
    </r>
  </si>
  <si>
    <r>
      <t>5)</t>
    </r>
    <r>
      <rPr>
        <sz val="10"/>
        <color indexed="63"/>
        <rFont val="Times New Roman"/>
        <family val="1"/>
        <charset val="238"/>
      </rPr>
      <t> </t>
    </r>
    <r>
      <rPr>
        <sz val="10"/>
        <color indexed="63"/>
        <rFont val="Calibri"/>
        <family val="2"/>
        <charset val="238"/>
      </rPr>
      <t xml:space="preserve">Przychody finansowe </t>
    </r>
  </si>
  <si>
    <r>
      <t>2.</t>
    </r>
    <r>
      <rPr>
        <b/>
        <sz val="10"/>
        <color indexed="63"/>
        <rFont val="Times New Roman"/>
        <family val="1"/>
        <charset val="238"/>
      </rPr>
      <t xml:space="preserve">        </t>
    </r>
    <r>
      <rPr>
        <b/>
        <sz val="10"/>
        <color indexed="63"/>
        <rFont val="Calibri"/>
        <family val="2"/>
        <charset val="238"/>
      </rPr>
      <t>Korekty przychodów – razem (+ lub -)</t>
    </r>
  </si>
  <si>
    <r>
      <t>1)</t>
    </r>
    <r>
      <rPr>
        <sz val="10"/>
        <color indexed="63"/>
        <rFont val="Times New Roman"/>
        <family val="1"/>
        <charset val="238"/>
      </rPr>
      <t xml:space="preserve"> </t>
    </r>
    <r>
      <rPr>
        <sz val="10"/>
        <color indexed="63"/>
        <rFont val="Calibri"/>
        <family val="2"/>
        <charset val="238"/>
      </rPr>
      <t>Przychody niestanowiące przychodów podatkowych (-)</t>
    </r>
  </si>
  <si>
    <t xml:space="preserve">przychody w wysokości amortyzacji środków trwałych otrzymanych nieodpłatnie </t>
  </si>
  <si>
    <r>
      <t>2)</t>
    </r>
    <r>
      <rPr>
        <sz val="10"/>
        <color indexed="63"/>
        <rFont val="Times New Roman"/>
        <family val="1"/>
        <charset val="238"/>
      </rPr>
      <t xml:space="preserve">       </t>
    </r>
    <r>
      <rPr>
        <sz val="10"/>
        <color indexed="63"/>
        <rFont val="Calibri"/>
        <family val="2"/>
        <charset val="238"/>
      </rPr>
      <t>Przychody podatkowe nie ujęte w księgach rachunkowych</t>
    </r>
  </si>
  <si>
    <r>
      <t>3.</t>
    </r>
    <r>
      <rPr>
        <b/>
        <sz val="10"/>
        <color indexed="63"/>
        <rFont val="Times New Roman"/>
        <family val="1"/>
        <charset val="238"/>
      </rPr>
      <t> </t>
    </r>
    <r>
      <rPr>
        <b/>
        <sz val="10"/>
        <color indexed="63"/>
        <rFont val="Calibri"/>
        <family val="2"/>
        <charset val="238"/>
      </rPr>
      <t>Przychody podatkowe 1+ lub -2)</t>
    </r>
  </si>
  <si>
    <r>
      <t>4.</t>
    </r>
    <r>
      <rPr>
        <b/>
        <sz val="10"/>
        <color indexed="63"/>
        <rFont val="Times New Roman"/>
        <family val="1"/>
        <charset val="238"/>
      </rPr>
      <t> </t>
    </r>
    <r>
      <rPr>
        <b/>
        <sz val="10"/>
        <color indexed="63"/>
        <rFont val="Calibri"/>
        <family val="2"/>
        <charset val="238"/>
      </rPr>
      <t xml:space="preserve">Koszty wynikające z ksiąg rachunkowych łącznie </t>
    </r>
  </si>
  <si>
    <t xml:space="preserve"> 3) koszty działalności gospodarczej (koszt własny sprzedanych produktów,</t>
  </si>
  <si>
    <r>
      <t>5.</t>
    </r>
    <r>
      <rPr>
        <b/>
        <sz val="10"/>
        <color indexed="8"/>
        <rFont val="Times New Roman"/>
        <family val="1"/>
        <charset val="238"/>
      </rPr>
      <t xml:space="preserve">  </t>
    </r>
    <r>
      <rPr>
        <b/>
        <sz val="10"/>
        <color indexed="8"/>
        <rFont val="Calibri"/>
        <family val="2"/>
        <charset val="238"/>
      </rPr>
      <t>Korekty kosztów wynikających z ksiąg rachunkowych – różnice powodujące obowiązek zapłaty podatku –  łącznie (-)</t>
    </r>
  </si>
  <si>
    <r>
      <t>6)    ujęte w koszty a niewypłacone wynagrodzenia brutto z tytułu umów o dzieło,</t>
    </r>
    <r>
      <rPr>
        <sz val="10"/>
        <color indexed="8"/>
        <rFont val="Times New Roman"/>
        <family val="1"/>
        <charset val="238"/>
      </rPr>
      <t xml:space="preserve"> </t>
    </r>
    <r>
      <rPr>
        <sz val="10"/>
        <color indexed="8"/>
        <rFont val="Calibri"/>
        <family val="2"/>
        <charset val="238"/>
      </rPr>
      <t>zlecenia itp.</t>
    </r>
  </si>
  <si>
    <r>
      <t>7)     ujęte w koszty, lecz nieprzekazane do ZUS składki na ubezpieczenia społeczne w</t>
    </r>
    <r>
      <rPr>
        <sz val="10"/>
        <color indexed="8"/>
        <rFont val="Times New Roman"/>
        <family val="1"/>
        <charset val="238"/>
      </rPr>
      <t xml:space="preserve"> </t>
    </r>
    <r>
      <rPr>
        <sz val="10"/>
        <color indexed="8"/>
        <rFont val="Calibri"/>
        <family val="2"/>
        <charset val="238"/>
      </rPr>
      <t>części opłacanej przez</t>
    </r>
    <r>
      <rPr>
        <sz val="10"/>
        <color indexed="8"/>
        <rFont val="Times New Roman"/>
        <family val="1"/>
        <charset val="238"/>
      </rPr>
      <t xml:space="preserve"> </t>
    </r>
    <r>
      <rPr>
        <sz val="10"/>
        <color indexed="8"/>
        <rFont val="Calibri"/>
        <family val="2"/>
        <charset val="238"/>
      </rPr>
      <t>pracodawcę oraz nieodprowadzone składki na Fundusz Pracy i FGŚP</t>
    </r>
  </si>
  <si>
    <r>
      <t>11)  wydatki na rzecz osób wchodzących w skład rad nadzorczych, komisji rewizyjnych</t>
    </r>
    <r>
      <rPr>
        <sz val="10"/>
        <color indexed="8"/>
        <rFont val="Times New Roman"/>
        <family val="1"/>
        <charset val="238"/>
      </rPr>
      <t xml:space="preserve">  </t>
    </r>
    <r>
      <rPr>
        <sz val="10"/>
        <color indexed="8"/>
        <rFont val="Calibri"/>
        <family val="2"/>
        <charset val="238"/>
      </rPr>
      <t>lub organów</t>
    </r>
    <r>
      <rPr>
        <sz val="10"/>
        <color indexed="8"/>
        <rFont val="Times New Roman"/>
        <family val="1"/>
        <charset val="238"/>
      </rPr>
      <t xml:space="preserve"> </t>
    </r>
    <r>
      <rPr>
        <sz val="10"/>
        <color indexed="8"/>
        <rFont val="Calibri"/>
        <family val="2"/>
        <charset val="238"/>
      </rPr>
      <t>stanowiących osób prawnych, z wyjątkiem wynagrodzeń wypłacanych z tytułu pełnienia funkcji</t>
    </r>
  </si>
  <si>
    <t>- podatek VAT niepodlegający odliczeniu z powodu braku faktury</t>
  </si>
  <si>
    <r>
      <t>10. Dochody zadeklarowane jako wolne od podatku a wydatko­wane na cele</t>
    </r>
    <r>
      <rPr>
        <b/>
        <sz val="10"/>
        <color indexed="8"/>
        <rFont val="Times New Roman"/>
        <family val="1"/>
        <charset val="238"/>
      </rPr>
      <t xml:space="preserve"> </t>
    </r>
    <r>
      <rPr>
        <b/>
        <sz val="10"/>
        <color indexed="8"/>
        <rFont val="Calibri"/>
        <family val="2"/>
        <charset val="238"/>
      </rPr>
      <t>niezgodne z celami statutowymi ZHP określonymi w art. 17, ust. 1 ustawy o podatku dochodowym od osób</t>
    </r>
    <r>
      <rPr>
        <b/>
        <sz val="10"/>
        <color indexed="8"/>
        <rFont val="Times New Roman"/>
        <family val="1"/>
        <charset val="238"/>
      </rPr>
      <t xml:space="preserve"> </t>
    </r>
    <r>
      <rPr>
        <b/>
        <sz val="10"/>
        <color indexed="8"/>
        <rFont val="Calibri"/>
        <family val="2"/>
        <charset val="238"/>
      </rPr>
      <t>prawnych stanowiące – tzw. „inne</t>
    </r>
    <r>
      <rPr>
        <b/>
        <sz val="10"/>
        <color indexed="8"/>
        <rFont val="Times New Roman"/>
        <family val="1"/>
        <charset val="238"/>
      </rPr>
      <t xml:space="preserve"> </t>
    </r>
    <r>
      <rPr>
        <b/>
        <sz val="10"/>
        <color indexed="8"/>
        <rFont val="Calibri"/>
        <family val="2"/>
        <charset val="238"/>
      </rPr>
      <t xml:space="preserve">zobowiązanie podatkowe” </t>
    </r>
  </si>
  <si>
    <t>2)     Umowy najmu dzierżawy, leasingu podlegają ewidencji i klasyfikacji według zasad określonych w przepisach podatkowych.</t>
  </si>
  <si>
    <t>czynsz nalicozny w 2017 dotyczący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</si>
</sst>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(#,##0.00\)"/>
  </numFmts>
  <fonts count="8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</font>
    <font>
      <b/>
      <sz val="11"/>
      <color rgb="FF231F2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231F2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rgb="FF231F2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rgb="FF231F20"/>
      <name val="Calibri"/>
      <family val="2"/>
      <charset val="238"/>
    </font>
    <font>
      <b/>
      <sz val="11"/>
      <color rgb="FF231F20"/>
      <name val="Calibri"/>
      <family val="2"/>
      <charset val="238"/>
      <scheme val="minor"/>
    </font>
    <font>
      <b/>
      <sz val="12"/>
      <color rgb="FF231F2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9.5"/>
      <color rgb="FF231F20"/>
      <name val="Calibri"/>
      <family val="2"/>
      <charset val="238"/>
      <scheme val="minor"/>
    </font>
    <font>
      <sz val="6.5"/>
      <color rgb="FF000000"/>
      <name val="Calibri"/>
      <family val="2"/>
      <charset val="238"/>
    </font>
    <font>
      <sz val="5.5"/>
      <color rgb="FF00000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7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7"/>
      <color theme="1"/>
      <name val="Calibri"/>
      <family val="2"/>
      <charset val="238"/>
    </font>
    <font>
      <b/>
      <sz val="14"/>
      <color rgb="FF231F2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5"/>
      <color theme="1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1"/>
      <color rgb="FF231F2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rgb="FF231F20"/>
      <name val="Times New Roman"/>
      <family val="1"/>
      <charset val="238"/>
    </font>
    <font>
      <sz val="12"/>
      <color rgb="FF231F20"/>
      <name val="Calibri"/>
      <family val="2"/>
      <charset val="238"/>
    </font>
    <font>
      <b/>
      <i/>
      <sz val="12"/>
      <color rgb="FF231F20"/>
      <name val="Calibri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i/>
      <sz val="11"/>
      <name val="Arial CE"/>
      <charset val="238"/>
    </font>
    <font>
      <b/>
      <i/>
      <sz val="11"/>
      <name val="Arial CE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0"/>
      <name val="Museo 500"/>
      <family val="3"/>
    </font>
    <font>
      <b/>
      <sz val="14"/>
      <name val="Museo 500"/>
      <family val="3"/>
    </font>
    <font>
      <sz val="12"/>
      <name val="Arial CE"/>
      <family val="2"/>
      <charset val="238"/>
    </font>
    <font>
      <b/>
      <sz val="16"/>
      <name val="Arial CE"/>
      <charset val="238"/>
    </font>
    <font>
      <b/>
      <sz val="12"/>
      <name val="Arial CE"/>
      <family val="2"/>
      <charset val="238"/>
    </font>
    <font>
      <u/>
      <sz val="10"/>
      <name val="Arial CE"/>
      <charset val="238"/>
    </font>
    <font>
      <sz val="10"/>
      <name val="Arial CE"/>
      <family val="2"/>
      <charset val="238"/>
    </font>
    <font>
      <sz val="11"/>
      <color indexed="10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8"/>
      <color indexed="10"/>
      <name val="Arial CE"/>
      <family val="2"/>
      <charset val="238"/>
    </font>
    <font>
      <b/>
      <sz val="11"/>
      <name val="Arial CE"/>
      <charset val="238"/>
    </font>
    <font>
      <b/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1"/>
      <name val="Arial CE"/>
      <charset val="238"/>
    </font>
    <font>
      <sz val="10"/>
      <color indexed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sz val="10"/>
      <name val="Arial CE"/>
      <charset val="238"/>
    </font>
    <font>
      <b/>
      <i/>
      <sz val="10"/>
      <color indexed="10"/>
      <name val="Arial CE"/>
      <family val="2"/>
      <charset val="238"/>
    </font>
    <font>
      <b/>
      <sz val="8"/>
      <name val="Arial CE"/>
      <family val="2"/>
      <charset val="238"/>
    </font>
    <font>
      <sz val="11"/>
      <color indexed="8"/>
      <name val="Arial CE"/>
      <charset val="238"/>
    </font>
    <font>
      <sz val="10"/>
      <color indexed="8"/>
      <name val="Arial CE"/>
      <charset val="238"/>
    </font>
    <font>
      <b/>
      <sz val="12"/>
      <name val="Arial CE"/>
      <charset val="238"/>
    </font>
    <font>
      <b/>
      <i/>
      <u/>
      <sz val="10"/>
      <name val="Arial CE"/>
      <family val="2"/>
      <charset val="238"/>
    </font>
    <font>
      <b/>
      <i/>
      <sz val="12"/>
      <name val="Arial CE"/>
      <charset val="238"/>
    </font>
    <font>
      <b/>
      <sz val="16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10"/>
      <name val="Arial CE"/>
      <charset val="238"/>
    </font>
    <font>
      <sz val="12"/>
      <color indexed="10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11"/>
      <name val="Arial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sz val="10"/>
      <color indexed="63"/>
      <name val="Times New Roman"/>
      <family val="1"/>
      <charset val="238"/>
    </font>
    <font>
      <sz val="10"/>
      <color indexed="63"/>
      <name val="Calibri"/>
      <family val="2"/>
      <charset val="238"/>
    </font>
    <font>
      <b/>
      <sz val="10"/>
      <color indexed="63"/>
      <name val="Times New Roman"/>
      <family val="1"/>
      <charset val="238"/>
    </font>
    <font>
      <b/>
      <sz val="10"/>
      <color indexed="63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16" xfId="0" applyFont="1" applyBorder="1" applyAlignment="1">
      <alignment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3" fillId="0" borderId="0" xfId="0" applyFont="1" applyAlignment="1"/>
    <xf numFmtId="0" fontId="9" fillId="0" borderId="0" xfId="0" applyFont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3" fillId="0" borderId="7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vertical="center" wrapText="1" indent="2"/>
    </xf>
    <xf numFmtId="4" fontId="6" fillId="0" borderId="4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0" fillId="0" borderId="0" xfId="0" applyFill="1"/>
    <xf numFmtId="0" fontId="6" fillId="0" borderId="4" xfId="0" applyFont="1" applyFill="1" applyBorder="1" applyAlignment="1">
      <alignment horizontal="left" vertical="center" wrapText="1" indent="3"/>
    </xf>
    <xf numFmtId="0" fontId="3" fillId="0" borderId="9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indent="7"/>
    </xf>
    <xf numFmtId="0" fontId="0" fillId="0" borderId="0" xfId="0" applyAlignment="1"/>
    <xf numFmtId="4" fontId="3" fillId="0" borderId="6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10" fillId="0" borderId="0" xfId="0" applyFont="1" applyAlignment="1"/>
    <xf numFmtId="0" fontId="17" fillId="0" borderId="0" xfId="0" applyFont="1" applyAlignment="1">
      <alignment vertical="center"/>
    </xf>
    <xf numFmtId="0" fontId="11" fillId="0" borderId="4" xfId="0" applyFont="1" applyBorder="1" applyAlignment="1">
      <alignment vertical="center" wrapText="1"/>
    </xf>
    <xf numFmtId="0" fontId="7" fillId="0" borderId="9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1" fillId="0" borderId="4" xfId="0" applyFont="1" applyBorder="1" applyAlignment="1">
      <alignment horizontal="left" vertical="center" wrapText="1" indent="2"/>
    </xf>
    <xf numFmtId="0" fontId="11" fillId="0" borderId="4" xfId="0" applyFont="1" applyFill="1" applyBorder="1" applyAlignment="1">
      <alignment horizontal="left" vertical="center" wrapText="1" indent="2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1" fillId="0" borderId="4" xfId="0" applyFont="1" applyFill="1" applyBorder="1" applyAlignment="1">
      <alignment horizontal="left" vertical="center" wrapText="1" indent="1"/>
    </xf>
    <xf numFmtId="4" fontId="11" fillId="0" borderId="4" xfId="0" applyNumberFormat="1" applyFont="1" applyFill="1" applyBorder="1" applyAlignment="1">
      <alignment vertical="center" wrapText="1"/>
    </xf>
    <xf numFmtId="4" fontId="11" fillId="0" borderId="9" xfId="0" applyNumberFormat="1" applyFont="1" applyFill="1" applyBorder="1" applyAlignment="1">
      <alignment vertical="center" wrapText="1"/>
    </xf>
    <xf numFmtId="4" fontId="6" fillId="0" borderId="9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4" xfId="0" applyFont="1" applyFill="1" applyBorder="1" applyAlignment="1">
      <alignment horizontal="left" vertical="center" wrapText="1" indent="2"/>
    </xf>
    <xf numFmtId="0" fontId="11" fillId="0" borderId="4" xfId="0" applyFont="1" applyBorder="1" applyAlignment="1">
      <alignment horizontal="left" vertical="center" wrapText="1" indent="3"/>
    </xf>
    <xf numFmtId="0" fontId="6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20" fillId="0" borderId="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vertical="center" wrapText="1"/>
    </xf>
    <xf numFmtId="4" fontId="22" fillId="0" borderId="4" xfId="0" applyNumberFormat="1" applyFont="1" applyFill="1" applyBorder="1" applyAlignment="1">
      <alignment vertical="center" wrapText="1"/>
    </xf>
    <xf numFmtId="4" fontId="21" fillId="0" borderId="4" xfId="0" applyNumberFormat="1" applyFont="1" applyFill="1" applyBorder="1" applyAlignment="1">
      <alignment vertical="center" wrapText="1"/>
    </xf>
    <xf numFmtId="4" fontId="21" fillId="0" borderId="9" xfId="0" applyNumberFormat="1" applyFont="1" applyFill="1" applyBorder="1" applyAlignment="1">
      <alignment vertical="center" wrapText="1"/>
    </xf>
    <xf numFmtId="4" fontId="20" fillId="0" borderId="4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horizontal="left" vertical="center" wrapText="1" indent="1"/>
    </xf>
    <xf numFmtId="0" fontId="25" fillId="0" borderId="4" xfId="0" applyFont="1" applyFill="1" applyBorder="1" applyAlignment="1">
      <alignment vertical="center" wrapText="1"/>
    </xf>
    <xf numFmtId="4" fontId="24" fillId="0" borderId="4" xfId="0" applyNumberFormat="1" applyFont="1" applyFill="1" applyBorder="1" applyAlignment="1">
      <alignment horizontal="right" vertical="center" wrapText="1"/>
    </xf>
    <xf numFmtId="4" fontId="24" fillId="0" borderId="9" xfId="0" applyNumberFormat="1" applyFont="1" applyFill="1" applyBorder="1" applyAlignment="1">
      <alignment horizontal="right" vertical="center" wrapText="1"/>
    </xf>
    <xf numFmtId="4" fontId="25" fillId="0" borderId="4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9" fillId="0" borderId="0" xfId="0" applyFont="1" applyAlignment="1">
      <alignment horizontal="left" vertical="top" indent="2"/>
    </xf>
    <xf numFmtId="0" fontId="26" fillId="0" borderId="0" xfId="0" applyFont="1" applyFill="1" applyAlignment="1">
      <alignment vertical="center"/>
    </xf>
    <xf numFmtId="0" fontId="25" fillId="0" borderId="8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justify" vertical="center" wrapText="1"/>
    </xf>
    <xf numFmtId="0" fontId="25" fillId="0" borderId="4" xfId="0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indent="2"/>
    </xf>
    <xf numFmtId="0" fontId="11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 indent="5"/>
    </xf>
    <xf numFmtId="0" fontId="11" fillId="0" borderId="9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 indent="2"/>
    </xf>
    <xf numFmtId="0" fontId="1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indent="5"/>
    </xf>
    <xf numFmtId="0" fontId="11" fillId="0" borderId="4" xfId="0" applyFont="1" applyFill="1" applyBorder="1" applyAlignment="1">
      <alignment horizontal="left" vertical="center" wrapText="1" indent="3"/>
    </xf>
    <xf numFmtId="0" fontId="30" fillId="0" borderId="0" xfId="0" applyFont="1" applyAlignment="1"/>
    <xf numFmtId="0" fontId="10" fillId="0" borderId="0" xfId="0" applyFont="1" applyAlignment="1">
      <alignment horizontal="left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indent="3"/>
    </xf>
    <xf numFmtId="0" fontId="0" fillId="0" borderId="0" xfId="0" applyAlignment="1">
      <alignment wrapText="1"/>
    </xf>
    <xf numFmtId="0" fontId="3" fillId="0" borderId="15" xfId="0" applyFont="1" applyFill="1" applyBorder="1" applyAlignment="1">
      <alignment vertical="center" wrapText="1"/>
    </xf>
    <xf numFmtId="0" fontId="29" fillId="0" borderId="0" xfId="0" applyFont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 indent="6"/>
    </xf>
    <xf numFmtId="0" fontId="35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horizontal="left" vertical="top"/>
    </xf>
    <xf numFmtId="164" fontId="34" fillId="0" borderId="0" xfId="0" applyNumberFormat="1" applyFont="1" applyBorder="1" applyAlignment="1">
      <alignment horizontal="right" vertical="top"/>
    </xf>
    <xf numFmtId="0" fontId="34" fillId="0" borderId="0" xfId="0" applyFont="1" applyBorder="1" applyAlignment="1">
      <alignment horizontal="right" vertical="top"/>
    </xf>
    <xf numFmtId="4" fontId="3" fillId="0" borderId="3" xfId="0" applyNumberFormat="1" applyFont="1" applyFill="1" applyBorder="1" applyAlignment="1">
      <alignment vertical="center" wrapText="1"/>
    </xf>
    <xf numFmtId="4" fontId="11" fillId="0" borderId="6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vertical="center" wrapText="1"/>
    </xf>
    <xf numFmtId="4" fontId="24" fillId="0" borderId="4" xfId="0" applyNumberFormat="1" applyFont="1" applyFill="1" applyBorder="1" applyAlignment="1">
      <alignment vertical="center" wrapText="1"/>
    </xf>
    <xf numFmtId="4" fontId="24" fillId="0" borderId="9" xfId="0" applyNumberFormat="1" applyFont="1" applyFill="1" applyBorder="1" applyAlignment="1">
      <alignment vertical="center" wrapText="1"/>
    </xf>
    <xf numFmtId="4" fontId="25" fillId="0" borderId="4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vertical="center" wrapText="1"/>
    </xf>
    <xf numFmtId="0" fontId="38" fillId="0" borderId="0" xfId="0" applyFont="1"/>
    <xf numFmtId="0" fontId="33" fillId="0" borderId="0" xfId="0" applyFont="1" applyAlignment="1">
      <alignment horizontal="left" vertical="center" wrapText="1"/>
    </xf>
    <xf numFmtId="164" fontId="34" fillId="0" borderId="0" xfId="0" applyNumberFormat="1" applyFont="1" applyBorder="1" applyAlignment="1">
      <alignment vertical="top"/>
    </xf>
    <xf numFmtId="0" fontId="6" fillId="0" borderId="6" xfId="0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164" fontId="36" fillId="0" borderId="0" xfId="0" applyNumberFormat="1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horizontal="justify" vertical="center"/>
    </xf>
    <xf numFmtId="0" fontId="41" fillId="0" borderId="24" xfId="0" applyFont="1" applyBorder="1" applyAlignment="1">
      <alignment vertical="top"/>
    </xf>
    <xf numFmtId="0" fontId="41" fillId="0" borderId="0" xfId="0" applyFont="1" applyAlignment="1">
      <alignment horizontal="right" vertical="top"/>
    </xf>
    <xf numFmtId="0" fontId="41" fillId="0" borderId="33" xfId="0" applyFont="1" applyBorder="1" applyAlignment="1">
      <alignment horizontal="right" vertical="top"/>
    </xf>
    <xf numFmtId="0" fontId="41" fillId="0" borderId="34" xfId="0" applyFont="1" applyBorder="1" applyAlignment="1">
      <alignment horizontal="left" vertical="top"/>
    </xf>
    <xf numFmtId="164" fontId="34" fillId="0" borderId="34" xfId="0" applyNumberFormat="1" applyFont="1" applyBorder="1" applyAlignment="1">
      <alignment horizontal="right" vertical="top"/>
    </xf>
    <xf numFmtId="164" fontId="34" fillId="0" borderId="35" xfId="0" applyNumberFormat="1" applyFont="1" applyBorder="1" applyAlignment="1">
      <alignment horizontal="right" vertical="top"/>
    </xf>
    <xf numFmtId="0" fontId="43" fillId="0" borderId="30" xfId="0" applyFont="1" applyBorder="1" applyAlignment="1" applyProtection="1">
      <alignment horizontal="left" vertical="top"/>
    </xf>
    <xf numFmtId="0" fontId="41" fillId="0" borderId="31" xfId="0" applyFont="1" applyBorder="1" applyAlignment="1" applyProtection="1">
      <alignment horizontal="left" vertical="top"/>
    </xf>
    <xf numFmtId="0" fontId="41" fillId="0" borderId="31" xfId="0" applyFont="1" applyBorder="1" applyAlignment="1" applyProtection="1">
      <alignment horizontal="center" vertical="center"/>
    </xf>
    <xf numFmtId="0" fontId="44" fillId="0" borderId="32" xfId="0" applyFont="1" applyBorder="1" applyAlignment="1" applyProtection="1">
      <alignment horizontal="center" vertical="center"/>
    </xf>
    <xf numFmtId="0" fontId="43" fillId="0" borderId="0" xfId="0" applyFont="1" applyBorder="1" applyAlignment="1">
      <alignment horizontal="left" vertical="top"/>
    </xf>
    <xf numFmtId="0" fontId="34" fillId="0" borderId="0" xfId="0" applyFont="1" applyBorder="1" applyAlignment="1">
      <alignment horizontal="center"/>
    </xf>
    <xf numFmtId="0" fontId="45" fillId="0" borderId="42" xfId="0" applyFont="1" applyBorder="1" applyAlignment="1" applyProtection="1">
      <alignment horizontal="center" vertical="center" wrapText="1"/>
    </xf>
    <xf numFmtId="0" fontId="45" fillId="0" borderId="43" xfId="0" applyFont="1" applyBorder="1" applyAlignment="1" applyProtection="1">
      <alignment horizontal="center" vertical="center" wrapText="1"/>
    </xf>
    <xf numFmtId="0" fontId="47" fillId="0" borderId="44" xfId="0" applyFont="1" applyBorder="1" applyAlignment="1" applyProtection="1">
      <alignment horizontal="center" vertical="top"/>
    </xf>
    <xf numFmtId="0" fontId="48" fillId="0" borderId="45" xfId="0" applyFont="1" applyBorder="1" applyAlignment="1" applyProtection="1">
      <alignment horizontal="center" vertical="top"/>
    </xf>
    <xf numFmtId="0" fontId="48" fillId="0" borderId="45" xfId="0" applyFont="1" applyBorder="1" applyAlignment="1" applyProtection="1">
      <alignment horizontal="center" vertical="center"/>
    </xf>
    <xf numFmtId="0" fontId="48" fillId="0" borderId="46" xfId="0" applyFont="1" applyBorder="1" applyAlignment="1" applyProtection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35" fillId="0" borderId="47" xfId="0" applyFont="1" applyBorder="1" applyAlignment="1" applyProtection="1">
      <alignment horizontal="left" vertical="center"/>
    </xf>
    <xf numFmtId="0" fontId="35" fillId="0" borderId="48" xfId="0" applyFont="1" applyBorder="1" applyAlignment="1" applyProtection="1">
      <alignment horizontal="left" vertical="center"/>
    </xf>
    <xf numFmtId="164" fontId="50" fillId="0" borderId="49" xfId="0" applyNumberFormat="1" applyFont="1" applyBorder="1" applyAlignment="1" applyProtection="1">
      <alignment horizontal="right" vertical="center"/>
    </xf>
    <xf numFmtId="164" fontId="50" fillId="0" borderId="50" xfId="0" applyNumberFormat="1" applyFont="1" applyBorder="1" applyAlignment="1" applyProtection="1">
      <alignment horizontal="right" vertical="center"/>
    </xf>
    <xf numFmtId="0" fontId="45" fillId="0" borderId="0" xfId="0" applyFont="1"/>
    <xf numFmtId="0" fontId="51" fillId="0" borderId="0" xfId="0" applyFont="1" applyBorder="1" applyAlignment="1">
      <alignment horizontal="left" vertical="center"/>
    </xf>
    <xf numFmtId="164" fontId="52" fillId="0" borderId="0" xfId="0" applyNumberFormat="1" applyFont="1" applyBorder="1" applyAlignment="1">
      <alignment horizontal="left" vertical="center"/>
    </xf>
    <xf numFmtId="0" fontId="35" fillId="0" borderId="51" xfId="0" applyFont="1" applyBorder="1" applyAlignment="1" applyProtection="1">
      <alignment horizontal="center" vertical="center"/>
    </xf>
    <xf numFmtId="0" fontId="35" fillId="0" borderId="52" xfId="0" applyFont="1" applyBorder="1" applyAlignment="1" applyProtection="1">
      <alignment horizontal="left" vertical="top"/>
    </xf>
    <xf numFmtId="164" fontId="53" fillId="0" borderId="53" xfId="0" applyNumberFormat="1" applyFont="1" applyBorder="1" applyAlignment="1" applyProtection="1">
      <alignment horizontal="right" vertical="top"/>
    </xf>
    <xf numFmtId="164" fontId="53" fillId="0" borderId="54" xfId="0" applyNumberFormat="1" applyFont="1" applyBorder="1" applyAlignment="1" applyProtection="1">
      <alignment horizontal="right" vertical="top"/>
    </xf>
    <xf numFmtId="0" fontId="51" fillId="0" borderId="0" xfId="0" applyFont="1" applyBorder="1" applyAlignment="1">
      <alignment horizontal="right" vertical="top"/>
    </xf>
    <xf numFmtId="164" fontId="54" fillId="0" borderId="0" xfId="0" applyNumberFormat="1" applyFont="1" applyBorder="1" applyAlignment="1">
      <alignment horizontal="left" vertical="top"/>
    </xf>
    <xf numFmtId="0" fontId="45" fillId="0" borderId="55" xfId="0" applyFont="1" applyBorder="1" applyAlignment="1" applyProtection="1">
      <alignment horizontal="center" vertical="center"/>
    </xf>
    <xf numFmtId="0" fontId="45" fillId="0" borderId="56" xfId="0" applyFont="1" applyBorder="1" applyAlignment="1" applyProtection="1">
      <alignment horizontal="left" vertical="top"/>
    </xf>
    <xf numFmtId="164" fontId="0" fillId="0" borderId="57" xfId="0" applyNumberFormat="1" applyFont="1" applyBorder="1" applyAlignment="1" applyProtection="1">
      <alignment horizontal="right" vertical="top"/>
      <protection locked="0"/>
    </xf>
    <xf numFmtId="164" fontId="0" fillId="0" borderId="58" xfId="0" applyNumberFormat="1" applyFont="1" applyBorder="1" applyAlignment="1" applyProtection="1">
      <alignment horizontal="right" vertical="top"/>
      <protection locked="0"/>
    </xf>
    <xf numFmtId="0" fontId="45" fillId="0" borderId="0" xfId="0" applyFont="1" applyBorder="1" applyAlignment="1">
      <alignment horizontal="right" vertical="top"/>
    </xf>
    <xf numFmtId="0" fontId="45" fillId="0" borderId="59" xfId="0" applyFont="1" applyBorder="1" applyAlignment="1" applyProtection="1">
      <alignment horizontal="center" vertical="center"/>
    </xf>
    <xf numFmtId="0" fontId="45" fillId="0" borderId="60" xfId="0" applyFont="1" applyBorder="1" applyAlignment="1" applyProtection="1">
      <alignment horizontal="left" vertical="top"/>
    </xf>
    <xf numFmtId="164" fontId="0" fillId="0" borderId="61" xfId="0" applyNumberFormat="1" applyFont="1" applyBorder="1" applyAlignment="1" applyProtection="1">
      <alignment horizontal="right" vertical="top"/>
      <protection locked="0"/>
    </xf>
    <xf numFmtId="164" fontId="0" fillId="0" borderId="62" xfId="0" applyNumberFormat="1" applyFont="1" applyBorder="1" applyAlignment="1" applyProtection="1">
      <alignment horizontal="right" vertical="top"/>
      <protection locked="0"/>
    </xf>
    <xf numFmtId="0" fontId="45" fillId="0" borderId="63" xfId="0" applyFont="1" applyBorder="1" applyAlignment="1" applyProtection="1">
      <alignment horizontal="center" vertical="center"/>
    </xf>
    <xf numFmtId="0" fontId="45" fillId="0" borderId="64" xfId="0" applyFont="1" applyBorder="1" applyAlignment="1" applyProtection="1">
      <alignment horizontal="left" vertical="top"/>
    </xf>
    <xf numFmtId="164" fontId="0" fillId="0" borderId="65" xfId="0" applyNumberFormat="1" applyFont="1" applyBorder="1" applyAlignment="1" applyProtection="1">
      <alignment horizontal="right" vertical="top"/>
      <protection locked="0"/>
    </xf>
    <xf numFmtId="164" fontId="0" fillId="0" borderId="66" xfId="0" applyNumberFormat="1" applyFont="1" applyBorder="1" applyAlignment="1" applyProtection="1">
      <alignment horizontal="right" vertical="top"/>
      <protection locked="0"/>
    </xf>
    <xf numFmtId="0" fontId="35" fillId="0" borderId="67" xfId="0" applyFont="1" applyBorder="1" applyAlignment="1" applyProtection="1">
      <alignment horizontal="center" vertical="center"/>
    </xf>
    <xf numFmtId="0" fontId="35" fillId="0" borderId="68" xfId="0" applyFont="1" applyBorder="1" applyAlignment="1" applyProtection="1">
      <alignment horizontal="left" vertical="top"/>
    </xf>
    <xf numFmtId="164" fontId="53" fillId="0" borderId="69" xfId="0" applyNumberFormat="1" applyFont="1" applyBorder="1" applyAlignment="1" applyProtection="1">
      <alignment horizontal="right" vertical="top"/>
    </xf>
    <xf numFmtId="164" fontId="53" fillId="0" borderId="70" xfId="0" applyNumberFormat="1" applyFont="1" applyBorder="1" applyAlignment="1" applyProtection="1">
      <alignment horizontal="right" vertical="top"/>
    </xf>
    <xf numFmtId="164" fontId="0" fillId="0" borderId="57" xfId="0" applyNumberFormat="1" applyFont="1" applyBorder="1" applyAlignment="1" applyProtection="1">
      <alignment horizontal="right" vertical="top"/>
    </xf>
    <xf numFmtId="164" fontId="0" fillId="0" borderId="58" xfId="0" applyNumberFormat="1" applyFont="1" applyBorder="1" applyAlignment="1" applyProtection="1">
      <alignment horizontal="right" vertical="top"/>
    </xf>
    <xf numFmtId="164" fontId="54" fillId="0" borderId="0" xfId="0" quotePrefix="1" applyNumberFormat="1" applyFont="1" applyBorder="1" applyAlignment="1">
      <alignment horizontal="left" vertical="top"/>
    </xf>
    <xf numFmtId="0" fontId="55" fillId="0" borderId="59" xfId="0" applyFont="1" applyBorder="1" applyAlignment="1" applyProtection="1">
      <alignment horizontal="center" vertical="center"/>
    </xf>
    <xf numFmtId="0" fontId="55" fillId="0" borderId="60" xfId="0" applyFont="1" applyBorder="1" applyAlignment="1" applyProtection="1">
      <alignment horizontal="left" vertical="top" wrapText="1"/>
    </xf>
    <xf numFmtId="0" fontId="55" fillId="0" borderId="0" xfId="0" applyFont="1" applyBorder="1" applyAlignment="1">
      <alignment horizontal="right" vertical="top"/>
    </xf>
    <xf numFmtId="164" fontId="56" fillId="0" borderId="0" xfId="0" applyNumberFormat="1" applyFont="1" applyBorder="1" applyAlignment="1">
      <alignment horizontal="left" vertical="top"/>
    </xf>
    <xf numFmtId="0" fontId="55" fillId="0" borderId="60" xfId="0" applyFont="1" applyBorder="1" applyAlignment="1" applyProtection="1">
      <alignment horizontal="left" vertical="top"/>
    </xf>
    <xf numFmtId="164" fontId="57" fillId="0" borderId="61" xfId="0" applyNumberFormat="1" applyFont="1" applyBorder="1" applyAlignment="1" applyProtection="1">
      <alignment horizontal="right" vertical="top"/>
      <protection locked="0"/>
    </xf>
    <xf numFmtId="164" fontId="57" fillId="0" borderId="62" xfId="0" applyNumberFormat="1" applyFont="1" applyBorder="1" applyAlignment="1" applyProtection="1">
      <alignment horizontal="right" vertical="top"/>
      <protection locked="0"/>
    </xf>
    <xf numFmtId="164" fontId="58" fillId="0" borderId="0" xfId="0" applyNumberFormat="1" applyFont="1" applyBorder="1" applyAlignment="1">
      <alignment horizontal="left" vertical="top"/>
    </xf>
    <xf numFmtId="164" fontId="56" fillId="0" borderId="0" xfId="0" quotePrefix="1" applyNumberFormat="1" applyFont="1" applyBorder="1" applyAlignment="1">
      <alignment horizontal="left" vertical="top"/>
    </xf>
    <xf numFmtId="164" fontId="0" fillId="0" borderId="61" xfId="0" applyNumberFormat="1" applyFont="1" applyBorder="1" applyAlignment="1" applyProtection="1">
      <alignment horizontal="right" vertical="top"/>
    </xf>
    <xf numFmtId="0" fontId="45" fillId="0" borderId="0" xfId="0" applyFont="1" applyBorder="1" applyAlignment="1" applyProtection="1">
      <alignment horizontal="left" vertical="top" wrapText="1"/>
    </xf>
    <xf numFmtId="164" fontId="0" fillId="0" borderId="45" xfId="0" applyNumberFormat="1" applyFont="1" applyBorder="1" applyAlignment="1" applyProtection="1">
      <alignment horizontal="right" vertical="top"/>
      <protection locked="0"/>
    </xf>
    <xf numFmtId="164" fontId="0" fillId="0" borderId="46" xfId="0" applyNumberFormat="1" applyFont="1" applyBorder="1" applyAlignment="1" applyProtection="1">
      <alignment horizontal="right" vertical="top"/>
      <protection locked="0"/>
    </xf>
    <xf numFmtId="0" fontId="45" fillId="0" borderId="71" xfId="0" applyFont="1" applyBorder="1" applyAlignment="1" applyProtection="1">
      <alignment horizontal="center" vertical="center"/>
    </xf>
    <xf numFmtId="164" fontId="0" fillId="0" borderId="62" xfId="0" applyNumberFormat="1" applyFont="1" applyBorder="1" applyAlignment="1" applyProtection="1">
      <alignment horizontal="right" vertical="top"/>
    </xf>
    <xf numFmtId="0" fontId="55" fillId="0" borderId="61" xfId="0" applyFont="1" applyBorder="1" applyAlignment="1" applyProtection="1">
      <alignment horizontal="left" vertical="top"/>
    </xf>
    <xf numFmtId="0" fontId="45" fillId="0" borderId="59" xfId="0" quotePrefix="1" applyFont="1" applyBorder="1" applyAlignment="1" applyProtection="1">
      <alignment horizontal="center" vertical="center"/>
    </xf>
    <xf numFmtId="0" fontId="45" fillId="0" borderId="0" xfId="0" quotePrefix="1" applyFont="1" applyBorder="1" applyAlignment="1">
      <alignment horizontal="right" vertical="top"/>
    </xf>
    <xf numFmtId="0" fontId="45" fillId="0" borderId="61" xfId="0" applyFont="1" applyBorder="1" applyAlignment="1" applyProtection="1">
      <alignment horizontal="left" vertical="top" wrapText="1"/>
    </xf>
    <xf numFmtId="0" fontId="45" fillId="0" borderId="61" xfId="0" applyFont="1" applyBorder="1" applyAlignment="1" applyProtection="1">
      <alignment horizontal="left" vertical="top"/>
    </xf>
    <xf numFmtId="164" fontId="57" fillId="0" borderId="65" xfId="0" applyNumberFormat="1" applyFont="1" applyBorder="1" applyAlignment="1" applyProtection="1">
      <alignment horizontal="right" vertical="top"/>
      <protection locked="0"/>
    </xf>
    <xf numFmtId="164" fontId="57" fillId="0" borderId="66" xfId="0" applyNumberFormat="1" applyFont="1" applyBorder="1" applyAlignment="1" applyProtection="1">
      <alignment horizontal="right" vertical="top"/>
      <protection locked="0"/>
    </xf>
    <xf numFmtId="164" fontId="52" fillId="0" borderId="0" xfId="0" applyNumberFormat="1" applyFont="1" applyBorder="1" applyAlignment="1">
      <alignment horizontal="left" vertical="top"/>
    </xf>
    <xf numFmtId="0" fontId="35" fillId="0" borderId="67" xfId="0" applyFont="1" applyBorder="1" applyAlignment="1" applyProtection="1">
      <alignment horizontal="center" vertical="top"/>
    </xf>
    <xf numFmtId="0" fontId="45" fillId="0" borderId="55" xfId="0" applyFont="1" applyBorder="1" applyAlignment="1" applyProtection="1">
      <alignment horizontal="center" vertical="top"/>
    </xf>
    <xf numFmtId="0" fontId="45" fillId="0" borderId="72" xfId="0" applyFont="1" applyBorder="1" applyAlignment="1" applyProtection="1">
      <alignment horizontal="center" vertical="top"/>
    </xf>
    <xf numFmtId="0" fontId="45" fillId="0" borderId="73" xfId="0" applyFont="1" applyBorder="1" applyAlignment="1" applyProtection="1">
      <alignment horizontal="left" vertical="top"/>
    </xf>
    <xf numFmtId="164" fontId="0" fillId="0" borderId="74" xfId="0" applyNumberFormat="1" applyFont="1" applyBorder="1" applyAlignment="1" applyProtection="1">
      <alignment horizontal="right" vertical="top"/>
      <protection locked="0"/>
    </xf>
    <xf numFmtId="164" fontId="0" fillId="0" borderId="75" xfId="0" applyNumberFormat="1" applyFont="1" applyBorder="1" applyAlignment="1" applyProtection="1">
      <alignment horizontal="right" vertical="top"/>
      <protection locked="0"/>
    </xf>
    <xf numFmtId="0" fontId="35" fillId="0" borderId="51" xfId="0" applyFont="1" applyBorder="1" applyAlignment="1" applyProtection="1">
      <alignment horizontal="center" vertical="top"/>
    </xf>
    <xf numFmtId="164" fontId="34" fillId="0" borderId="0" xfId="0" applyNumberFormat="1" applyFont="1" applyBorder="1" applyAlignment="1" applyProtection="1">
      <alignment horizontal="right" vertical="top"/>
    </xf>
    <xf numFmtId="164" fontId="45" fillId="0" borderId="0" xfId="0" quotePrefix="1" applyNumberFormat="1" applyFont="1" applyBorder="1" applyAlignment="1">
      <alignment horizontal="left" vertical="top"/>
    </xf>
    <xf numFmtId="0" fontId="45" fillId="0" borderId="59" xfId="0" applyFont="1" applyBorder="1" applyAlignment="1" applyProtection="1">
      <alignment horizontal="center" vertical="top"/>
    </xf>
    <xf numFmtId="164" fontId="45" fillId="0" borderId="0" xfId="0" applyNumberFormat="1" applyFont="1" applyBorder="1" applyAlignment="1">
      <alignment horizontal="left" vertical="top"/>
    </xf>
    <xf numFmtId="0" fontId="45" fillId="0" borderId="63" xfId="0" applyFont="1" applyBorder="1" applyAlignment="1" applyProtection="1">
      <alignment horizontal="center" vertical="top"/>
    </xf>
    <xf numFmtId="0" fontId="55" fillId="0" borderId="76" xfId="0" applyFont="1" applyBorder="1" applyAlignment="1" applyProtection="1">
      <alignment horizontal="center" vertical="top"/>
    </xf>
    <xf numFmtId="0" fontId="55" fillId="0" borderId="77" xfId="0" applyFont="1" applyBorder="1" applyAlignment="1" applyProtection="1">
      <alignment horizontal="left" vertical="top"/>
    </xf>
    <xf numFmtId="164" fontId="0" fillId="0" borderId="78" xfId="0" applyNumberFormat="1" applyFont="1" applyBorder="1" applyAlignment="1" applyProtection="1">
      <alignment horizontal="right" vertical="top"/>
    </xf>
    <xf numFmtId="164" fontId="0" fillId="0" borderId="79" xfId="0" applyNumberFormat="1" applyFont="1" applyBorder="1" applyAlignment="1" applyProtection="1">
      <alignment horizontal="right" vertical="top"/>
    </xf>
    <xf numFmtId="164" fontId="55" fillId="0" borderId="0" xfId="0" applyNumberFormat="1" applyFont="1" applyBorder="1" applyAlignment="1">
      <alignment horizontal="left" vertical="top"/>
    </xf>
    <xf numFmtId="0" fontId="45" fillId="0" borderId="44" xfId="0" quotePrefix="1" applyFont="1" applyBorder="1" applyAlignment="1" applyProtection="1">
      <alignment horizontal="center" vertical="top"/>
    </xf>
    <xf numFmtId="0" fontId="55" fillId="0" borderId="0" xfId="0" applyFont="1" applyBorder="1" applyAlignment="1" applyProtection="1">
      <alignment horizontal="left" vertical="top"/>
    </xf>
    <xf numFmtId="0" fontId="55" fillId="0" borderId="44" xfId="0" applyFont="1" applyBorder="1" applyAlignment="1" applyProtection="1">
      <alignment horizontal="center" vertical="top"/>
    </xf>
    <xf numFmtId="0" fontId="55" fillId="0" borderId="59" xfId="0" applyFont="1" applyBorder="1" applyAlignment="1" applyProtection="1">
      <alignment horizontal="center" vertical="top"/>
    </xf>
    <xf numFmtId="0" fontId="45" fillId="0" borderId="59" xfId="0" quotePrefix="1" applyFont="1" applyBorder="1" applyAlignment="1" applyProtection="1">
      <alignment horizontal="center" vertical="top"/>
    </xf>
    <xf numFmtId="0" fontId="55" fillId="0" borderId="60" xfId="0" applyFont="1" applyBorder="1" applyAlignment="1" applyProtection="1">
      <alignment vertical="top"/>
    </xf>
    <xf numFmtId="0" fontId="55" fillId="0" borderId="63" xfId="0" applyFont="1" applyBorder="1" applyAlignment="1" applyProtection="1">
      <alignment horizontal="center" vertical="top"/>
    </xf>
    <xf numFmtId="0" fontId="55" fillId="0" borderId="64" xfId="0" applyFont="1" applyFill="1" applyBorder="1" applyAlignment="1" applyProtection="1">
      <alignment horizontal="left" vertical="top"/>
    </xf>
    <xf numFmtId="0" fontId="45" fillId="0" borderId="57" xfId="0" applyFont="1" applyBorder="1" applyAlignment="1" applyProtection="1">
      <alignment horizontal="left" vertical="top"/>
    </xf>
    <xf numFmtId="164" fontId="55" fillId="0" borderId="0" xfId="0" quotePrefix="1" applyNumberFormat="1" applyFont="1" applyBorder="1" applyAlignment="1">
      <alignment horizontal="left" vertical="top"/>
    </xf>
    <xf numFmtId="0" fontId="45" fillId="0" borderId="65" xfId="0" applyFont="1" applyBorder="1" applyAlignment="1" applyProtection="1">
      <alignment horizontal="left" vertical="top"/>
    </xf>
    <xf numFmtId="0" fontId="35" fillId="0" borderId="69" xfId="0" applyFont="1" applyBorder="1" applyAlignment="1" applyProtection="1">
      <alignment horizontal="left" vertical="top"/>
    </xf>
    <xf numFmtId="164" fontId="53" fillId="0" borderId="69" xfId="0" applyNumberFormat="1" applyFont="1" applyBorder="1" applyAlignment="1" applyProtection="1">
      <alignment horizontal="right" vertical="top"/>
      <protection locked="0"/>
    </xf>
    <xf numFmtId="164" fontId="53" fillId="0" borderId="70" xfId="0" applyNumberFormat="1" applyFont="1" applyBorder="1" applyAlignment="1" applyProtection="1">
      <alignment horizontal="right" vertical="top"/>
      <protection locked="0"/>
    </xf>
    <xf numFmtId="0" fontId="35" fillId="0" borderId="80" xfId="0" applyFont="1" applyBorder="1" applyAlignment="1" applyProtection="1">
      <alignment horizontal="center" vertical="top"/>
    </xf>
    <xf numFmtId="0" fontId="35" fillId="0" borderId="81" xfId="0" applyFont="1" applyBorder="1" applyAlignment="1" applyProtection="1">
      <alignment horizontal="left" vertical="top"/>
    </xf>
    <xf numFmtId="164" fontId="51" fillId="0" borderId="0" xfId="0" applyNumberFormat="1" applyFont="1" applyBorder="1" applyAlignment="1">
      <alignment horizontal="left" vertical="top"/>
    </xf>
    <xf numFmtId="0" fontId="45" fillId="0" borderId="28" xfId="0" applyFont="1" applyBorder="1" applyAlignment="1" applyProtection="1">
      <alignment horizontal="right" vertical="top"/>
    </xf>
    <xf numFmtId="0" fontId="45" fillId="0" borderId="0" xfId="0" applyFont="1" applyBorder="1" applyAlignment="1" applyProtection="1">
      <alignment horizontal="left" vertical="top"/>
    </xf>
    <xf numFmtId="164" fontId="45" fillId="0" borderId="0" xfId="0" applyNumberFormat="1" applyFont="1" applyBorder="1" applyAlignment="1" applyProtection="1">
      <alignment horizontal="right" vertical="top"/>
    </xf>
    <xf numFmtId="164" fontId="45" fillId="0" borderId="29" xfId="0" applyNumberFormat="1" applyFont="1" applyBorder="1" applyAlignment="1" applyProtection="1">
      <alignment horizontal="right" vertical="top"/>
    </xf>
    <xf numFmtId="0" fontId="45" fillId="0" borderId="0" xfId="0" applyFont="1" applyBorder="1"/>
    <xf numFmtId="0" fontId="43" fillId="0" borderId="28" xfId="0" applyFont="1" applyBorder="1" applyAlignment="1" applyProtection="1">
      <alignment horizontal="left" vertical="top"/>
    </xf>
    <xf numFmtId="0" fontId="45" fillId="0" borderId="31" xfId="0" applyFont="1" applyBorder="1" applyAlignment="1" applyProtection="1">
      <alignment horizontal="center" vertical="center"/>
    </xf>
    <xf numFmtId="0" fontId="45" fillId="0" borderId="32" xfId="0" applyFont="1" applyBorder="1" applyAlignment="1" applyProtection="1">
      <alignment horizontal="center" vertical="center"/>
    </xf>
    <xf numFmtId="0" fontId="51" fillId="0" borderId="0" xfId="0" applyFont="1" applyBorder="1" applyAlignment="1">
      <alignment horizontal="left" vertical="top"/>
    </xf>
    <xf numFmtId="0" fontId="45" fillId="0" borderId="0" xfId="0" applyFont="1" applyBorder="1" applyAlignment="1">
      <alignment horizontal="center"/>
    </xf>
    <xf numFmtId="0" fontId="59" fillId="0" borderId="44" xfId="0" applyFont="1" applyBorder="1" applyAlignment="1" applyProtection="1">
      <alignment horizontal="center" vertical="top"/>
    </xf>
    <xf numFmtId="0" fontId="35" fillId="0" borderId="47" xfId="0" applyFont="1" applyBorder="1" applyAlignment="1" applyProtection="1">
      <alignment horizontal="center" vertical="center"/>
    </xf>
    <xf numFmtId="0" fontId="51" fillId="0" borderId="0" xfId="0" applyFont="1" applyBorder="1" applyAlignment="1">
      <alignment vertical="center"/>
    </xf>
    <xf numFmtId="0" fontId="35" fillId="0" borderId="83" xfId="0" applyFont="1" applyBorder="1" applyAlignment="1" applyProtection="1">
      <alignment horizontal="center" vertical="top"/>
    </xf>
    <xf numFmtId="0" fontId="35" fillId="0" borderId="53" xfId="0" applyFont="1" applyBorder="1" applyAlignment="1" applyProtection="1">
      <alignment horizontal="left" vertical="top"/>
    </xf>
    <xf numFmtId="164" fontId="53" fillId="0" borderId="53" xfId="0" applyNumberFormat="1" applyFont="1" applyBorder="1" applyAlignment="1" applyProtection="1">
      <alignment horizontal="right" vertical="top"/>
      <protection locked="0"/>
    </xf>
    <xf numFmtId="164" fontId="53" fillId="0" borderId="39" xfId="0" applyNumberFormat="1" applyFont="1" applyBorder="1" applyAlignment="1" applyProtection="1">
      <alignment horizontal="right" vertical="top"/>
      <protection locked="0"/>
    </xf>
    <xf numFmtId="0" fontId="51" fillId="0" borderId="0" xfId="0" applyFont="1" applyBorder="1" applyAlignment="1">
      <alignment vertical="top"/>
    </xf>
    <xf numFmtId="164" fontId="53" fillId="0" borderId="84" xfId="0" applyNumberFormat="1" applyFont="1" applyBorder="1" applyAlignment="1" applyProtection="1">
      <alignment horizontal="right" vertical="top"/>
      <protection locked="0"/>
    </xf>
    <xf numFmtId="0" fontId="0" fillId="0" borderId="59" xfId="0" quotePrefix="1" applyFont="1" applyBorder="1" applyAlignment="1" applyProtection="1">
      <alignment horizontal="center" vertical="center"/>
    </xf>
    <xf numFmtId="0" fontId="35" fillId="0" borderId="69" xfId="0" applyFont="1" applyBorder="1" applyAlignment="1" applyProtection="1">
      <alignment horizontal="left" vertical="top" wrapText="1"/>
    </xf>
    <xf numFmtId="164" fontId="60" fillId="0" borderId="84" xfId="0" applyNumberFormat="1" applyFont="1" applyBorder="1" applyAlignment="1" applyProtection="1">
      <alignment horizontal="right" vertical="top"/>
    </xf>
    <xf numFmtId="0" fontId="35" fillId="0" borderId="85" xfId="0" applyFont="1" applyBorder="1" applyAlignment="1" applyProtection="1">
      <alignment horizontal="center" vertical="top"/>
    </xf>
    <xf numFmtId="0" fontId="35" fillId="0" borderId="42" xfId="0" applyFont="1" applyBorder="1" applyAlignment="1" applyProtection="1">
      <alignment horizontal="left" vertical="top" wrapText="1"/>
    </xf>
    <xf numFmtId="164" fontId="53" fillId="0" borderId="42" xfId="0" applyNumberFormat="1" applyFont="1" applyBorder="1" applyAlignment="1" applyProtection="1">
      <alignment horizontal="right" vertical="top"/>
      <protection locked="0"/>
    </xf>
    <xf numFmtId="164" fontId="53" fillId="0" borderId="86" xfId="0" applyNumberFormat="1" applyFont="1" applyBorder="1" applyAlignment="1" applyProtection="1">
      <alignment horizontal="right" vertical="top"/>
      <protection locked="0"/>
    </xf>
    <xf numFmtId="0" fontId="35" fillId="0" borderId="82" xfId="0" applyFont="1" applyBorder="1" applyAlignment="1" applyProtection="1">
      <alignment horizontal="left" vertical="center"/>
    </xf>
    <xf numFmtId="164" fontId="50" fillId="0" borderId="87" xfId="0" applyNumberFormat="1" applyFont="1" applyBorder="1" applyAlignment="1" applyProtection="1">
      <alignment horizontal="right" vertical="center"/>
    </xf>
    <xf numFmtId="164" fontId="53" fillId="0" borderId="39" xfId="0" applyNumberFormat="1" applyFont="1" applyBorder="1" applyAlignment="1" applyProtection="1">
      <alignment horizontal="right" vertical="top"/>
    </xf>
    <xf numFmtId="0" fontId="45" fillId="0" borderId="88" xfId="0" applyFont="1" applyBorder="1" applyAlignment="1" applyProtection="1">
      <alignment horizontal="center" vertical="top"/>
    </xf>
    <xf numFmtId="0" fontId="45" fillId="0" borderId="57" xfId="0" applyFont="1" applyBorder="1" applyAlignment="1" applyProtection="1">
      <alignment horizontal="left" vertical="top" wrapText="1"/>
    </xf>
    <xf numFmtId="164" fontId="0" fillId="0" borderId="89" xfId="0" applyNumberFormat="1" applyFont="1" applyBorder="1" applyAlignment="1" applyProtection="1">
      <alignment horizontal="right" vertical="top"/>
      <protection locked="0"/>
    </xf>
    <xf numFmtId="0" fontId="45" fillId="0" borderId="0" xfId="0" applyFont="1" applyBorder="1" applyAlignment="1">
      <alignment vertical="top"/>
    </xf>
    <xf numFmtId="0" fontId="45" fillId="0" borderId="90" xfId="0" applyFont="1" applyBorder="1" applyAlignment="1" applyProtection="1">
      <alignment horizontal="center" vertical="top"/>
    </xf>
    <xf numFmtId="164" fontId="0" fillId="0" borderId="91" xfId="0" applyNumberFormat="1" applyFont="1" applyBorder="1" applyAlignment="1" applyProtection="1">
      <alignment horizontal="right" vertical="top"/>
    </xf>
    <xf numFmtId="0" fontId="45" fillId="0" borderId="28" xfId="0" quotePrefix="1" applyFont="1" applyBorder="1" applyAlignment="1" applyProtection="1">
      <alignment horizontal="center" vertical="top"/>
    </xf>
    <xf numFmtId="0" fontId="55" fillId="0" borderId="61" xfId="0" applyFont="1" applyBorder="1" applyAlignment="1" applyProtection="1">
      <alignment horizontal="left" vertical="top" wrapText="1"/>
    </xf>
    <xf numFmtId="164" fontId="0" fillId="0" borderId="91" xfId="0" applyNumberFormat="1" applyFont="1" applyBorder="1" applyAlignment="1" applyProtection="1">
      <alignment horizontal="right" vertical="top"/>
      <protection locked="0"/>
    </xf>
    <xf numFmtId="0" fontId="55" fillId="0" borderId="0" xfId="0" applyFont="1" applyBorder="1" applyAlignment="1">
      <alignment vertical="top"/>
    </xf>
    <xf numFmtId="0" fontId="55" fillId="0" borderId="65" xfId="0" applyFont="1" applyBorder="1" applyAlignment="1" applyProtection="1">
      <alignment horizontal="left" vertical="top" wrapText="1"/>
    </xf>
    <xf numFmtId="164" fontId="0" fillId="0" borderId="92" xfId="0" applyNumberFormat="1" applyFont="1" applyBorder="1" applyAlignment="1" applyProtection="1">
      <alignment horizontal="right" vertical="top"/>
      <protection locked="0"/>
    </xf>
    <xf numFmtId="0" fontId="45" fillId="0" borderId="93" xfId="0" applyFont="1" applyBorder="1" applyAlignment="1" applyProtection="1">
      <alignment horizontal="center" vertical="center"/>
    </xf>
    <xf numFmtId="0" fontId="45" fillId="0" borderId="94" xfId="0" applyFont="1" applyBorder="1" applyAlignment="1" applyProtection="1">
      <alignment horizontal="left" vertical="top" wrapText="1"/>
    </xf>
    <xf numFmtId="164" fontId="0" fillId="0" borderId="94" xfId="0" applyNumberFormat="1" applyFont="1" applyBorder="1" applyAlignment="1" applyProtection="1">
      <alignment horizontal="right" vertical="top"/>
      <protection locked="0"/>
    </xf>
    <xf numFmtId="164" fontId="0" fillId="0" borderId="95" xfId="0" applyNumberFormat="1" applyFont="1" applyBorder="1" applyAlignment="1" applyProtection="1">
      <alignment horizontal="right" vertical="top"/>
      <protection locked="0"/>
    </xf>
    <xf numFmtId="0" fontId="55" fillId="0" borderId="96" xfId="0" applyFont="1" applyBorder="1" applyAlignment="1" applyProtection="1">
      <alignment horizontal="center" vertical="top"/>
    </xf>
    <xf numFmtId="0" fontId="55" fillId="0" borderId="78" xfId="0" applyFont="1" applyBorder="1" applyAlignment="1" applyProtection="1">
      <alignment horizontal="left" vertical="top" wrapText="1"/>
    </xf>
    <xf numFmtId="164" fontId="0" fillId="0" borderId="78" xfId="0" applyNumberFormat="1" applyFont="1" applyBorder="1" applyAlignment="1" applyProtection="1">
      <alignment horizontal="right" vertical="top"/>
      <protection locked="0"/>
    </xf>
    <xf numFmtId="164" fontId="0" fillId="0" borderId="97" xfId="0" applyNumberFormat="1" applyFont="1" applyBorder="1" applyAlignment="1" applyProtection="1">
      <alignment horizontal="right" vertical="top"/>
      <protection locked="0"/>
    </xf>
    <xf numFmtId="0" fontId="55" fillId="0" borderId="28" xfId="0" applyFont="1" applyBorder="1" applyAlignment="1" applyProtection="1">
      <alignment horizontal="center" vertical="top"/>
    </xf>
    <xf numFmtId="0" fontId="55" fillId="0" borderId="45" xfId="0" applyFont="1" applyBorder="1" applyAlignment="1" applyProtection="1">
      <alignment horizontal="left" vertical="top" wrapText="1"/>
    </xf>
    <xf numFmtId="164" fontId="0" fillId="0" borderId="29" xfId="0" applyNumberFormat="1" applyFont="1" applyBorder="1" applyAlignment="1" applyProtection="1">
      <alignment horizontal="right" vertical="top"/>
      <protection locked="0"/>
    </xf>
    <xf numFmtId="164" fontId="0" fillId="0" borderId="89" xfId="0" applyNumberFormat="1" applyFont="1" applyBorder="1" applyAlignment="1" applyProtection="1">
      <alignment horizontal="right" vertical="top"/>
    </xf>
    <xf numFmtId="164" fontId="0" fillId="0" borderId="45" xfId="0" applyNumberFormat="1" applyFont="1" applyBorder="1" applyAlignment="1" applyProtection="1">
      <alignment horizontal="right" vertical="top"/>
    </xf>
    <xf numFmtId="164" fontId="0" fillId="0" borderId="29" xfId="0" applyNumberFormat="1" applyFont="1" applyBorder="1" applyAlignment="1" applyProtection="1">
      <alignment horizontal="right" vertical="top"/>
    </xf>
    <xf numFmtId="0" fontId="45" fillId="0" borderId="0" xfId="0" quotePrefix="1" applyFont="1" applyBorder="1" applyAlignment="1">
      <alignment vertical="top"/>
    </xf>
    <xf numFmtId="0" fontId="55" fillId="0" borderId="90" xfId="0" applyFont="1" applyBorder="1" applyAlignment="1" applyProtection="1">
      <alignment horizontal="center" vertical="center"/>
    </xf>
    <xf numFmtId="164" fontId="0" fillId="0" borderId="61" xfId="0" applyNumberFormat="1" applyFont="1" applyBorder="1" applyAlignment="1" applyProtection="1">
      <alignment horizontal="right" vertical="center"/>
      <protection locked="0"/>
    </xf>
    <xf numFmtId="0" fontId="45" fillId="0" borderId="0" xfId="0" applyFont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55" fillId="0" borderId="90" xfId="0" applyFont="1" applyBorder="1" applyAlignment="1" applyProtection="1">
      <alignment horizontal="center" vertical="top"/>
    </xf>
    <xf numFmtId="0" fontId="45" fillId="0" borderId="90" xfId="0" quotePrefix="1" applyFont="1" applyBorder="1" applyAlignment="1" applyProtection="1">
      <alignment horizontal="center" vertical="top"/>
    </xf>
    <xf numFmtId="164" fontId="61" fillId="0" borderId="91" xfId="0" applyNumberFormat="1" applyFont="1" applyBorder="1" applyAlignment="1" applyProtection="1">
      <alignment horizontal="right" vertical="top"/>
      <protection locked="0"/>
    </xf>
    <xf numFmtId="0" fontId="55" fillId="0" borderId="0" xfId="0" quotePrefix="1" applyFont="1" applyBorder="1" applyAlignment="1">
      <alignment vertical="top"/>
    </xf>
    <xf numFmtId="164" fontId="61" fillId="0" borderId="91" xfId="0" applyNumberFormat="1" applyFont="1" applyBorder="1" applyAlignment="1" applyProtection="1">
      <alignment horizontal="right" vertical="top"/>
    </xf>
    <xf numFmtId="0" fontId="55" fillId="0" borderId="61" xfId="0" applyFont="1" applyFill="1" applyBorder="1" applyAlignment="1" applyProtection="1">
      <alignment horizontal="left" vertical="top"/>
    </xf>
    <xf numFmtId="164" fontId="53" fillId="0" borderId="84" xfId="0" applyNumberFormat="1" applyFont="1" applyBorder="1" applyAlignment="1" applyProtection="1">
      <alignment horizontal="right" vertical="top"/>
    </xf>
    <xf numFmtId="0" fontId="55" fillId="0" borderId="78" xfId="0" applyFont="1" applyBorder="1" applyAlignment="1" applyProtection="1">
      <alignment horizontal="left" vertical="top"/>
    </xf>
    <xf numFmtId="0" fontId="55" fillId="0" borderId="98" xfId="0" applyFont="1" applyBorder="1" applyAlignment="1" applyProtection="1">
      <alignment horizontal="left" vertical="top"/>
    </xf>
    <xf numFmtId="164" fontId="0" fillId="0" borderId="32" xfId="0" applyNumberFormat="1" applyFont="1" applyBorder="1" applyAlignment="1" applyProtection="1">
      <alignment horizontal="right" vertical="top"/>
      <protection locked="0"/>
    </xf>
    <xf numFmtId="0" fontId="41" fillId="0" borderId="99" xfId="0" applyFont="1" applyBorder="1" applyAlignment="1" applyProtection="1">
      <alignment horizontal="right" vertical="center"/>
    </xf>
    <xf numFmtId="0" fontId="43" fillId="0" borderId="100" xfId="0" applyFont="1" applyBorder="1" applyAlignment="1" applyProtection="1">
      <alignment horizontal="center" vertical="center"/>
    </xf>
    <xf numFmtId="164" fontId="62" fillId="0" borderId="101" xfId="0" applyNumberFormat="1" applyFont="1" applyBorder="1" applyAlignment="1" applyProtection="1">
      <alignment horizontal="right" vertical="center"/>
    </xf>
    <xf numFmtId="164" fontId="62" fillId="0" borderId="102" xfId="0" applyNumberFormat="1" applyFont="1" applyBorder="1" applyAlignment="1" applyProtection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vertical="center"/>
    </xf>
    <xf numFmtId="0" fontId="43" fillId="0" borderId="0" xfId="0" applyFont="1" applyAlignment="1">
      <alignment horizontal="left" vertical="top"/>
    </xf>
    <xf numFmtId="164" fontId="34" fillId="0" borderId="0" xfId="0" applyNumberFormat="1" applyFont="1" applyAlignment="1">
      <alignment horizontal="right" vertical="top"/>
    </xf>
    <xf numFmtId="0" fontId="34" fillId="0" borderId="0" xfId="0" applyFont="1" applyAlignment="1">
      <alignment horizontal="left" vertical="top"/>
    </xf>
    <xf numFmtId="0" fontId="35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/>
    </xf>
    <xf numFmtId="0" fontId="37" fillId="0" borderId="0" xfId="0" applyFont="1" applyAlignment="1">
      <alignment horizontal="left" vertical="top"/>
    </xf>
    <xf numFmtId="0" fontId="34" fillId="0" borderId="0" xfId="0" applyFont="1" applyAlignment="1">
      <alignment horizontal="right" vertical="top"/>
    </xf>
    <xf numFmtId="164" fontId="35" fillId="0" borderId="0" xfId="0" applyNumberFormat="1" applyFont="1" applyAlignment="1">
      <alignment vertical="top"/>
    </xf>
    <xf numFmtId="164" fontId="36" fillId="0" borderId="0" xfId="0" applyNumberFormat="1" applyFont="1" applyAlignment="1">
      <alignment vertical="top"/>
    </xf>
    <xf numFmtId="164" fontId="34" fillId="0" borderId="0" xfId="0" applyNumberFormat="1" applyFont="1" applyAlignment="1">
      <alignment vertical="top"/>
    </xf>
    <xf numFmtId="0" fontId="63" fillId="0" borderId="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64" fillId="0" borderId="25" xfId="0" applyFont="1" applyBorder="1" applyAlignment="1">
      <alignment horizontal="center" vertical="top"/>
    </xf>
    <xf numFmtId="0" fontId="64" fillId="0" borderId="26" xfId="0" applyFont="1" applyBorder="1" applyAlignment="1">
      <alignment horizontal="center" vertical="top"/>
    </xf>
    <xf numFmtId="0" fontId="64" fillId="0" borderId="27" xfId="0" applyFont="1" applyBorder="1" applyAlignment="1">
      <alignment horizontal="center" vertical="top"/>
    </xf>
    <xf numFmtId="0" fontId="43" fillId="0" borderId="0" xfId="0" applyFont="1" applyAlignment="1">
      <alignment horizontal="right" vertical="center"/>
    </xf>
    <xf numFmtId="0" fontId="51" fillId="0" borderId="28" xfId="0" applyFont="1" applyBorder="1" applyAlignment="1">
      <alignment horizontal="right" vertical="top"/>
    </xf>
    <xf numFmtId="0" fontId="45" fillId="0" borderId="0" xfId="0" applyFont="1" applyBorder="1" applyAlignment="1">
      <alignment horizontal="left" vertical="top"/>
    </xf>
    <xf numFmtId="164" fontId="45" fillId="0" borderId="0" xfId="0" applyNumberFormat="1" applyFont="1" applyBorder="1" applyAlignment="1">
      <alignment horizontal="center" vertical="center"/>
    </xf>
    <xf numFmtId="164" fontId="66" fillId="0" borderId="29" xfId="0" applyNumberFormat="1" applyFont="1" applyBorder="1" applyAlignment="1">
      <alignment horizontal="center" vertical="center"/>
    </xf>
    <xf numFmtId="0" fontId="43" fillId="0" borderId="0" xfId="0" applyFont="1" applyAlignment="1">
      <alignment horizontal="right" vertical="top"/>
    </xf>
    <xf numFmtId="0" fontId="34" fillId="0" borderId="0" xfId="0" applyFont="1" applyAlignment="1">
      <alignment horizontal="center"/>
    </xf>
    <xf numFmtId="164" fontId="45" fillId="0" borderId="42" xfId="0" applyNumberFormat="1" applyFont="1" applyBorder="1" applyAlignment="1">
      <alignment horizontal="center" vertical="center"/>
    </xf>
    <xf numFmtId="164" fontId="45" fillId="0" borderId="43" xfId="0" applyNumberFormat="1" applyFont="1" applyBorder="1" applyAlignment="1">
      <alignment horizontal="center" vertical="center"/>
    </xf>
    <xf numFmtId="0" fontId="67" fillId="0" borderId="0" xfId="0" applyFont="1"/>
    <xf numFmtId="1" fontId="47" fillId="0" borderId="40" xfId="0" applyNumberFormat="1" applyFont="1" applyBorder="1" applyAlignment="1">
      <alignment horizontal="center" vertical="center"/>
    </xf>
    <xf numFmtId="1" fontId="48" fillId="0" borderId="98" xfId="0" applyNumberFormat="1" applyFont="1" applyBorder="1" applyAlignment="1">
      <alignment horizontal="center" vertical="center"/>
    </xf>
    <xf numFmtId="1" fontId="48" fillId="0" borderId="104" xfId="0" applyNumberFormat="1" applyFont="1" applyBorder="1" applyAlignment="1">
      <alignment horizontal="center" vertical="center"/>
    </xf>
    <xf numFmtId="1" fontId="48" fillId="0" borderId="0" xfId="0" applyNumberFormat="1" applyFont="1" applyAlignment="1">
      <alignment horizontal="center" vertical="center"/>
    </xf>
    <xf numFmtId="1" fontId="59" fillId="0" borderId="0" xfId="0" applyNumberFormat="1" applyFont="1" applyBorder="1" applyAlignment="1">
      <alignment horizontal="center" vertical="center"/>
    </xf>
    <xf numFmtId="1" fontId="49" fillId="0" borderId="0" xfId="0" applyNumberFormat="1" applyFont="1" applyBorder="1" applyAlignment="1">
      <alignment horizontal="center" vertical="center"/>
    </xf>
    <xf numFmtId="0" fontId="50" fillId="0" borderId="51" xfId="0" applyFont="1" applyBorder="1" applyAlignment="1">
      <alignment horizontal="right" vertical="center"/>
    </xf>
    <xf numFmtId="0" fontId="50" fillId="0" borderId="53" xfId="0" applyFont="1" applyBorder="1" applyAlignment="1">
      <alignment horizontal="left" vertical="center" wrapText="1"/>
    </xf>
    <xf numFmtId="164" fontId="34" fillId="0" borderId="53" xfId="0" applyNumberFormat="1" applyFont="1" applyBorder="1" applyAlignment="1">
      <alignment horizontal="right" vertical="center"/>
    </xf>
    <xf numFmtId="164" fontId="34" fillId="0" borderId="54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top"/>
    </xf>
    <xf numFmtId="0" fontId="68" fillId="0" borderId="0" xfId="0" applyFont="1" applyBorder="1" applyAlignment="1">
      <alignment horizontal="left" vertical="top"/>
    </xf>
    <xf numFmtId="0" fontId="34" fillId="0" borderId="55" xfId="0" applyFont="1" applyBorder="1" applyAlignment="1">
      <alignment horizontal="center" vertical="center"/>
    </xf>
    <xf numFmtId="0" fontId="34" fillId="0" borderId="57" xfId="0" applyFont="1" applyBorder="1" applyAlignment="1">
      <alignment horizontal="left" vertical="center"/>
    </xf>
    <xf numFmtId="164" fontId="34" fillId="0" borderId="57" xfId="0" applyNumberFormat="1" applyFont="1" applyBorder="1" applyAlignment="1" applyProtection="1">
      <alignment horizontal="right" vertical="center"/>
      <protection locked="0"/>
    </xf>
    <xf numFmtId="164" fontId="34" fillId="0" borderId="58" xfId="0" applyNumberFormat="1" applyFont="1" applyBorder="1" applyAlignment="1" applyProtection="1">
      <alignment horizontal="right" vertical="center"/>
      <protection locked="0"/>
    </xf>
    <xf numFmtId="0" fontId="34" fillId="0" borderId="44" xfId="0" applyFont="1" applyBorder="1" applyAlignment="1">
      <alignment horizontal="center" vertical="center"/>
    </xf>
    <xf numFmtId="0" fontId="53" fillId="0" borderId="94" xfId="0" applyFont="1" applyBorder="1" applyAlignment="1">
      <alignment horizontal="left" vertical="center"/>
    </xf>
    <xf numFmtId="164" fontId="34" fillId="0" borderId="45" xfId="0" applyNumberFormat="1" applyFont="1" applyBorder="1" applyAlignment="1" applyProtection="1">
      <alignment horizontal="right" vertical="center"/>
      <protection locked="0"/>
    </xf>
    <xf numFmtId="164" fontId="34" fillId="0" borderId="46" xfId="0" applyNumberFormat="1" applyFont="1" applyBorder="1" applyAlignment="1" applyProtection="1">
      <alignment horizontal="right" vertical="center"/>
      <protection locked="0"/>
    </xf>
    <xf numFmtId="0" fontId="34" fillId="0" borderId="59" xfId="0" applyFont="1" applyBorder="1" applyAlignment="1">
      <alignment horizontal="center" vertical="center"/>
    </xf>
    <xf numFmtId="0" fontId="53" fillId="0" borderId="61" xfId="0" applyFont="1" applyBorder="1" applyAlignment="1">
      <alignment horizontal="left" vertical="center"/>
    </xf>
    <xf numFmtId="0" fontId="34" fillId="0" borderId="105" xfId="0" applyFont="1" applyBorder="1" applyAlignment="1">
      <alignment horizontal="center" vertical="center"/>
    </xf>
    <xf numFmtId="0" fontId="53" fillId="0" borderId="45" xfId="0" applyFont="1" applyBorder="1" applyAlignment="1">
      <alignment horizontal="left" vertical="center"/>
    </xf>
    <xf numFmtId="164" fontId="34" fillId="0" borderId="65" xfId="0" applyNumberFormat="1" applyFont="1" applyBorder="1" applyAlignment="1" applyProtection="1">
      <alignment horizontal="right" vertical="center"/>
      <protection locked="0"/>
    </xf>
    <xf numFmtId="164" fontId="34" fillId="0" borderId="66" xfId="0" applyNumberFormat="1" applyFont="1" applyBorder="1" applyAlignment="1" applyProtection="1">
      <alignment horizontal="right" vertical="center"/>
      <protection locked="0"/>
    </xf>
    <xf numFmtId="0" fontId="35" fillId="0" borderId="51" xfId="0" applyFont="1" applyBorder="1" applyAlignment="1">
      <alignment horizontal="center" vertical="center"/>
    </xf>
    <xf numFmtId="0" fontId="35" fillId="0" borderId="53" xfId="0" applyFont="1" applyBorder="1" applyAlignment="1">
      <alignment horizontal="left" vertical="center"/>
    </xf>
    <xf numFmtId="164" fontId="35" fillId="0" borderId="53" xfId="0" applyNumberFormat="1" applyFont="1" applyBorder="1" applyAlignment="1">
      <alignment horizontal="right" vertical="center"/>
    </xf>
    <xf numFmtId="164" fontId="35" fillId="0" borderId="54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top"/>
    </xf>
    <xf numFmtId="0" fontId="69" fillId="0" borderId="0" xfId="0" applyFont="1" applyBorder="1" applyAlignment="1">
      <alignment horizontal="left" vertical="top"/>
    </xf>
    <xf numFmtId="0" fontId="53" fillId="0" borderId="71" xfId="0" applyFont="1" applyBorder="1" applyAlignment="1">
      <alignment horizontal="center" vertical="center"/>
    </xf>
    <xf numFmtId="0" fontId="53" fillId="0" borderId="57" xfId="0" applyFont="1" applyBorder="1" applyAlignment="1">
      <alignment horizontal="left" vertical="center"/>
    </xf>
    <xf numFmtId="164" fontId="53" fillId="0" borderId="57" xfId="0" applyNumberFormat="1" applyFont="1" applyBorder="1" applyAlignment="1">
      <alignment horizontal="right" vertical="center"/>
    </xf>
    <xf numFmtId="164" fontId="53" fillId="0" borderId="89" xfId="0" applyNumberFormat="1" applyFont="1" applyBorder="1" applyAlignment="1">
      <alignment horizontal="right" vertical="center"/>
    </xf>
    <xf numFmtId="0" fontId="53" fillId="0" borderId="59" xfId="0" applyFont="1" applyBorder="1" applyAlignment="1">
      <alignment horizontal="center" vertical="center"/>
    </xf>
    <xf numFmtId="164" fontId="53" fillId="0" borderId="45" xfId="0" applyNumberFormat="1" applyFont="1" applyBorder="1" applyAlignment="1">
      <alignment horizontal="right" vertical="center"/>
    </xf>
    <xf numFmtId="164" fontId="53" fillId="0" borderId="29" xfId="0" applyNumberFormat="1" applyFont="1" applyBorder="1" applyAlignment="1">
      <alignment horizontal="right" vertical="center"/>
    </xf>
    <xf numFmtId="164" fontId="53" fillId="0" borderId="74" xfId="0" applyNumberFormat="1" applyFont="1" applyBorder="1" applyAlignment="1">
      <alignment horizontal="right" vertical="center"/>
    </xf>
    <xf numFmtId="164" fontId="53" fillId="0" borderId="97" xfId="0" applyNumberFormat="1" applyFont="1" applyBorder="1" applyAlignment="1">
      <alignment horizontal="right" vertical="center"/>
    </xf>
    <xf numFmtId="0" fontId="35" fillId="0" borderId="106" xfId="0" applyFont="1" applyBorder="1" applyAlignment="1">
      <alignment horizontal="center" vertical="center"/>
    </xf>
    <xf numFmtId="0" fontId="35" fillId="0" borderId="107" xfId="0" applyFont="1" applyBorder="1" applyAlignment="1">
      <alignment horizontal="left" vertical="center" wrapText="1"/>
    </xf>
    <xf numFmtId="164" fontId="35" fillId="0" borderId="49" xfId="0" applyNumberFormat="1" applyFont="1" applyBorder="1" applyAlignment="1">
      <alignment horizontal="right" vertical="center"/>
    </xf>
    <xf numFmtId="164" fontId="35" fillId="0" borderId="50" xfId="0" applyNumberFormat="1" applyFont="1" applyBorder="1" applyAlignment="1">
      <alignment horizontal="right" vertical="center"/>
    </xf>
    <xf numFmtId="0" fontId="50" fillId="0" borderId="51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top" wrapText="1"/>
    </xf>
    <xf numFmtId="0" fontId="50" fillId="0" borderId="44" xfId="0" applyFont="1" applyBorder="1" applyAlignment="1">
      <alignment horizontal="center" vertical="center"/>
    </xf>
    <xf numFmtId="0" fontId="70" fillId="0" borderId="45" xfId="0" applyFont="1" applyBorder="1" applyAlignment="1">
      <alignment horizontal="left" vertical="center" wrapText="1"/>
    </xf>
    <xf numFmtId="164" fontId="34" fillId="0" borderId="45" xfId="0" applyNumberFormat="1" applyFont="1" applyBorder="1" applyAlignment="1">
      <alignment horizontal="right" vertical="center"/>
    </xf>
    <xf numFmtId="164" fontId="34" fillId="0" borderId="46" xfId="0" applyNumberFormat="1" applyFont="1" applyBorder="1" applyAlignment="1">
      <alignment horizontal="right" vertical="center"/>
    </xf>
    <xf numFmtId="0" fontId="34" fillId="0" borderId="61" xfId="0" applyFont="1" applyBorder="1" applyAlignment="1">
      <alignment horizontal="left" vertical="center"/>
    </xf>
    <xf numFmtId="164" fontId="34" fillId="0" borderId="61" xfId="0" applyNumberFormat="1" applyFont="1" applyBorder="1" applyAlignment="1" applyProtection="1">
      <alignment horizontal="right" vertical="center"/>
      <protection locked="0"/>
    </xf>
    <xf numFmtId="164" fontId="34" fillId="0" borderId="62" xfId="0" applyNumberFormat="1" applyFont="1" applyBorder="1" applyAlignment="1" applyProtection="1">
      <alignment horizontal="right" vertical="center"/>
      <protection locked="0"/>
    </xf>
    <xf numFmtId="0" fontId="34" fillId="0" borderId="63" xfId="0" applyFont="1" applyBorder="1" applyAlignment="1">
      <alignment horizontal="center" vertical="center"/>
    </xf>
    <xf numFmtId="0" fontId="34" fillId="0" borderId="65" xfId="0" applyFont="1" applyBorder="1" applyAlignment="1">
      <alignment horizontal="left" vertical="center"/>
    </xf>
    <xf numFmtId="164" fontId="34" fillId="0" borderId="78" xfId="0" applyNumberFormat="1" applyFont="1" applyBorder="1" applyAlignment="1" applyProtection="1">
      <alignment horizontal="right" vertical="center"/>
      <protection locked="0"/>
    </xf>
    <xf numFmtId="164" fontId="34" fillId="0" borderId="79" xfId="0" applyNumberFormat="1" applyFont="1" applyBorder="1" applyAlignment="1" applyProtection="1">
      <alignment horizontal="right" vertical="center"/>
      <protection locked="0"/>
    </xf>
    <xf numFmtId="0" fontId="50" fillId="0" borderId="67" xfId="0" applyFont="1" applyBorder="1" applyAlignment="1">
      <alignment horizontal="center" vertical="center"/>
    </xf>
    <xf numFmtId="0" fontId="50" fillId="0" borderId="69" xfId="0" applyFont="1" applyBorder="1" applyAlignment="1">
      <alignment horizontal="left" vertical="center" wrapText="1"/>
    </xf>
    <xf numFmtId="164" fontId="34" fillId="0" borderId="69" xfId="0" applyNumberFormat="1" applyFont="1" applyBorder="1" applyAlignment="1">
      <alignment horizontal="right" vertical="center"/>
    </xf>
    <xf numFmtId="164" fontId="34" fillId="0" borderId="70" xfId="0" applyNumberFormat="1" applyFont="1" applyBorder="1" applyAlignment="1">
      <alignment horizontal="right" vertical="center"/>
    </xf>
    <xf numFmtId="0" fontId="50" fillId="0" borderId="108" xfId="0" applyFont="1" applyBorder="1" applyAlignment="1">
      <alignment horizontal="center" vertical="center"/>
    </xf>
    <xf numFmtId="0" fontId="70" fillId="0" borderId="109" xfId="0" applyFont="1" applyBorder="1" applyAlignment="1">
      <alignment horizontal="left" vertical="center" wrapText="1"/>
    </xf>
    <xf numFmtId="164" fontId="34" fillId="0" borderId="109" xfId="0" applyNumberFormat="1" applyFont="1" applyBorder="1" applyAlignment="1">
      <alignment horizontal="right" vertical="center"/>
    </xf>
    <xf numFmtId="0" fontId="34" fillId="0" borderId="72" xfId="0" applyFont="1" applyBorder="1" applyAlignment="1">
      <alignment horizontal="center" vertical="center"/>
    </xf>
    <xf numFmtId="0" fontId="34" fillId="0" borderId="74" xfId="0" applyFont="1" applyBorder="1" applyAlignment="1">
      <alignment horizontal="left" vertical="center"/>
    </xf>
    <xf numFmtId="164" fontId="34" fillId="0" borderId="74" xfId="0" applyNumberFormat="1" applyFont="1" applyBorder="1" applyAlignment="1" applyProtection="1">
      <alignment horizontal="right" vertical="center"/>
      <protection locked="0"/>
    </xf>
    <xf numFmtId="0" fontId="35" fillId="0" borderId="49" xfId="0" applyFont="1" applyBorder="1" applyAlignment="1">
      <alignment horizontal="left" vertical="center"/>
    </xf>
    <xf numFmtId="0" fontId="50" fillId="0" borderId="105" xfId="0" applyFont="1" applyBorder="1" applyAlignment="1">
      <alignment horizontal="center" vertical="center"/>
    </xf>
    <xf numFmtId="0" fontId="50" fillId="0" borderId="111" xfId="0" applyFont="1" applyBorder="1" applyAlignment="1">
      <alignment horizontal="left" vertical="center" wrapText="1"/>
    </xf>
    <xf numFmtId="164" fontId="34" fillId="0" borderId="111" xfId="0" applyNumberFormat="1" applyFont="1" applyBorder="1" applyAlignment="1">
      <alignment horizontal="right" vertical="center"/>
    </xf>
    <xf numFmtId="164" fontId="34" fillId="0" borderId="112" xfId="0" applyNumberFormat="1" applyFont="1" applyBorder="1" applyAlignment="1">
      <alignment horizontal="right" vertical="center"/>
    </xf>
    <xf numFmtId="0" fontId="34" fillId="0" borderId="55" xfId="0" applyFont="1" applyBorder="1" applyAlignment="1">
      <alignment horizontal="right" vertical="center"/>
    </xf>
    <xf numFmtId="0" fontId="41" fillId="0" borderId="0" xfId="0" applyFont="1" applyBorder="1" applyAlignment="1">
      <alignment horizontal="left" vertical="top"/>
    </xf>
    <xf numFmtId="0" fontId="34" fillId="0" borderId="59" xfId="0" applyFont="1" applyBorder="1" applyAlignment="1">
      <alignment horizontal="right" vertical="center"/>
    </xf>
    <xf numFmtId="0" fontId="34" fillId="0" borderId="72" xfId="0" applyFont="1" applyBorder="1" applyAlignment="1">
      <alignment horizontal="right" vertical="center"/>
    </xf>
    <xf numFmtId="0" fontId="35" fillId="0" borderId="106" xfId="0" applyFont="1" applyBorder="1" applyAlignment="1">
      <alignment horizontal="right" vertical="center"/>
    </xf>
    <xf numFmtId="0" fontId="35" fillId="0" borderId="49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top" wrapText="1"/>
    </xf>
    <xf numFmtId="0" fontId="50" fillId="0" borderId="53" xfId="0" applyFont="1" applyBorder="1" applyAlignment="1">
      <alignment horizontal="left" vertical="center"/>
    </xf>
    <xf numFmtId="0" fontId="34" fillId="0" borderId="71" xfId="0" applyFont="1" applyBorder="1" applyAlignment="1">
      <alignment horizontal="center" vertical="center"/>
    </xf>
    <xf numFmtId="0" fontId="34" fillId="0" borderId="94" xfId="0" applyFont="1" applyBorder="1" applyAlignment="1">
      <alignment horizontal="left" vertical="center"/>
    </xf>
    <xf numFmtId="164" fontId="34" fillId="0" borderId="94" xfId="0" applyNumberFormat="1" applyFont="1" applyBorder="1" applyAlignment="1" applyProtection="1">
      <alignment horizontal="right" vertical="center"/>
      <protection locked="0"/>
    </xf>
    <xf numFmtId="164" fontId="34" fillId="0" borderId="113" xfId="0" applyNumberFormat="1" applyFont="1" applyBorder="1" applyAlignment="1" applyProtection="1">
      <alignment horizontal="right" vertical="center"/>
      <protection locked="0"/>
    </xf>
    <xf numFmtId="0" fontId="50" fillId="0" borderId="69" xfId="0" applyFont="1" applyFill="1" applyBorder="1" applyAlignment="1">
      <alignment horizontal="left" vertical="center"/>
    </xf>
    <xf numFmtId="0" fontId="35" fillId="0" borderId="49" xfId="0" applyFont="1" applyFill="1" applyBorder="1" applyAlignment="1">
      <alignment horizontal="left" vertical="center"/>
    </xf>
    <xf numFmtId="0" fontId="50" fillId="0" borderId="111" xfId="0" applyFont="1" applyFill="1" applyBorder="1" applyAlignment="1">
      <alignment horizontal="left" vertical="center"/>
    </xf>
    <xf numFmtId="0" fontId="70" fillId="0" borderId="61" xfId="0" applyFont="1" applyBorder="1" applyAlignment="1">
      <alignment horizontal="left" vertical="center"/>
    </xf>
    <xf numFmtId="0" fontId="70" fillId="0" borderId="45" xfId="0" applyFont="1" applyBorder="1" applyAlignment="1">
      <alignment horizontal="left" vertical="center"/>
    </xf>
    <xf numFmtId="0" fontId="50" fillId="0" borderId="67" xfId="0" applyFont="1" applyFill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109" xfId="0" applyFont="1" applyBorder="1" applyAlignment="1">
      <alignment horizontal="left" vertical="center"/>
    </xf>
    <xf numFmtId="164" fontId="34" fillId="0" borderId="109" xfId="0" applyNumberFormat="1" applyFont="1" applyBorder="1" applyAlignment="1" applyProtection="1">
      <alignment horizontal="right" vertical="center"/>
      <protection locked="0"/>
    </xf>
    <xf numFmtId="164" fontId="34" fillId="0" borderId="110" xfId="0" applyNumberFormat="1" applyFont="1" applyBorder="1" applyAlignment="1" applyProtection="1">
      <alignment horizontal="right" vertical="center"/>
      <protection locked="0"/>
    </xf>
    <xf numFmtId="0" fontId="70" fillId="0" borderId="94" xfId="0" applyFont="1" applyBorder="1" applyAlignment="1">
      <alignment horizontal="left" vertical="center"/>
    </xf>
    <xf numFmtId="0" fontId="34" fillId="0" borderId="61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 wrapText="1"/>
    </xf>
    <xf numFmtId="0" fontId="50" fillId="0" borderId="45" xfId="0" applyFont="1" applyBorder="1" applyAlignment="1">
      <alignment horizontal="left" vertical="center" wrapText="1"/>
    </xf>
    <xf numFmtId="0" fontId="50" fillId="0" borderId="106" xfId="0" applyFont="1" applyBorder="1" applyAlignment="1">
      <alignment horizontal="center" vertical="center"/>
    </xf>
    <xf numFmtId="0" fontId="50" fillId="0" borderId="49" xfId="0" applyFont="1" applyBorder="1" applyAlignment="1">
      <alignment horizontal="left" vertical="center" wrapText="1"/>
    </xf>
    <xf numFmtId="164" fontId="34" fillId="0" borderId="50" xfId="0" applyNumberFormat="1" applyFont="1" applyBorder="1" applyAlignment="1" applyProtection="1">
      <alignment horizontal="right" vertical="center"/>
      <protection locked="0"/>
    </xf>
    <xf numFmtId="0" fontId="45" fillId="0" borderId="34" xfId="0" applyFont="1" applyBorder="1" applyAlignment="1">
      <alignment horizontal="right" vertical="top"/>
    </xf>
    <xf numFmtId="0" fontId="51" fillId="0" borderId="34" xfId="0" applyFont="1" applyBorder="1" applyAlignment="1">
      <alignment horizontal="left" vertical="top"/>
    </xf>
    <xf numFmtId="164" fontId="45" fillId="0" borderId="34" xfId="0" applyNumberFormat="1" applyFont="1" applyBorder="1" applyAlignment="1">
      <alignment horizontal="right" vertical="top"/>
    </xf>
    <xf numFmtId="164" fontId="35" fillId="0" borderId="0" xfId="0" applyNumberFormat="1" applyFont="1" applyAlignment="1">
      <alignment horizontal="left" vertical="top"/>
    </xf>
    <xf numFmtId="164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Alignment="1">
      <alignment horizontal="left" vertical="top"/>
    </xf>
    <xf numFmtId="164" fontId="0" fillId="0" borderId="62" xfId="0" applyNumberFormat="1" applyFont="1" applyBorder="1" applyAlignment="1" applyProtection="1">
      <alignment horizontal="right" vertical="center"/>
      <protection locked="0"/>
    </xf>
    <xf numFmtId="0" fontId="63" fillId="0" borderId="0" xfId="0" applyFont="1" applyBorder="1" applyAlignment="1">
      <alignment horizontal="left" vertical="top" wrapText="1"/>
    </xf>
    <xf numFmtId="164" fontId="35" fillId="0" borderId="0" xfId="0" applyNumberFormat="1" applyFont="1" applyBorder="1" applyAlignment="1">
      <alignment horizontal="center" vertical="top"/>
    </xf>
    <xf numFmtId="164" fontId="34" fillId="0" borderId="0" xfId="0" applyNumberFormat="1" applyFont="1" applyBorder="1" applyAlignment="1">
      <alignment horizontal="center" vertical="top"/>
    </xf>
    <xf numFmtId="164" fontId="34" fillId="0" borderId="0" xfId="0" applyNumberFormat="1" applyFont="1" applyBorder="1" applyAlignment="1">
      <alignment horizontal="center" vertical="top"/>
    </xf>
    <xf numFmtId="0" fontId="34" fillId="0" borderId="0" xfId="0" applyFont="1" applyBorder="1" applyAlignment="1">
      <alignment horizontal="left" vertical="top"/>
    </xf>
    <xf numFmtId="4" fontId="51" fillId="0" borderId="0" xfId="0" applyNumberFormat="1" applyFont="1" applyBorder="1" applyAlignment="1">
      <alignment horizontal="right" vertical="top"/>
    </xf>
    <xf numFmtId="0" fontId="34" fillId="0" borderId="0" xfId="0" applyFont="1" applyBorder="1" applyAlignment="1">
      <alignment vertical="top"/>
    </xf>
    <xf numFmtId="0" fontId="53" fillId="0" borderId="0" xfId="0" applyFont="1" applyBorder="1" applyAlignment="1">
      <alignment horizontal="center" vertical="center"/>
    </xf>
    <xf numFmtId="164" fontId="53" fillId="0" borderId="0" xfId="0" applyNumberFormat="1" applyFont="1" applyBorder="1" applyAlignment="1">
      <alignment horizontal="center" vertical="center"/>
    </xf>
    <xf numFmtId="164" fontId="36" fillId="0" borderId="0" xfId="0" applyNumberFormat="1" applyFont="1" applyBorder="1" applyAlignment="1">
      <alignment vertical="top"/>
    </xf>
    <xf numFmtId="0" fontId="35" fillId="0" borderId="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71" fillId="0" borderId="0" xfId="0" applyFont="1"/>
    <xf numFmtId="0" fontId="71" fillId="0" borderId="0" xfId="0" applyFont="1" applyAlignment="1"/>
    <xf numFmtId="0" fontId="71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164" fontId="53" fillId="0" borderId="0" xfId="0" applyNumberFormat="1" applyFont="1" applyBorder="1" applyAlignment="1">
      <alignment horizontal="left" vertical="center"/>
    </xf>
    <xf numFmtId="164" fontId="35" fillId="0" borderId="34" xfId="0" applyNumberFormat="1" applyFont="1" applyBorder="1" applyAlignment="1">
      <alignment horizontal="right" vertical="center"/>
    </xf>
    <xf numFmtId="4" fontId="68" fillId="0" borderId="0" xfId="0" applyNumberFormat="1" applyFont="1" applyBorder="1" applyAlignment="1">
      <alignment horizontal="left" vertical="top" wrapText="1"/>
    </xf>
    <xf numFmtId="4" fontId="68" fillId="0" borderId="0" xfId="0" applyNumberFormat="1" applyFont="1" applyBorder="1" applyAlignment="1">
      <alignment horizontal="left" vertical="top"/>
    </xf>
    <xf numFmtId="4" fontId="0" fillId="0" borderId="0" xfId="0" applyNumberFormat="1"/>
    <xf numFmtId="4" fontId="45" fillId="0" borderId="0" xfId="0" applyNumberFormat="1" applyFont="1" applyBorder="1" applyAlignment="1">
      <alignment horizontal="right" vertical="top"/>
    </xf>
    <xf numFmtId="4" fontId="41" fillId="0" borderId="0" xfId="0" applyNumberFormat="1" applyFont="1" applyBorder="1" applyAlignment="1">
      <alignment horizontal="left" vertical="top"/>
    </xf>
    <xf numFmtId="0" fontId="11" fillId="0" borderId="3" xfId="0" applyFont="1" applyFill="1" applyBorder="1" applyAlignment="1">
      <alignment horizontal="center" vertical="center" wrapText="1"/>
    </xf>
    <xf numFmtId="4" fontId="41" fillId="0" borderId="0" xfId="0" applyNumberFormat="1" applyFont="1" applyAlignment="1">
      <alignment horizontal="right" vertical="top"/>
    </xf>
    <xf numFmtId="4" fontId="4" fillId="0" borderId="9" xfId="0" applyNumberFormat="1" applyFont="1" applyFill="1" applyBorder="1" applyAlignment="1">
      <alignment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0" fontId="68" fillId="0" borderId="0" xfId="0" applyNumberFormat="1" applyFont="1" applyBorder="1" applyAlignment="1">
      <alignment horizontal="left" vertical="top"/>
    </xf>
    <xf numFmtId="164" fontId="34" fillId="0" borderId="84" xfId="0" applyNumberFormat="1" applyFont="1" applyBorder="1" applyAlignment="1">
      <alignment horizontal="right" vertical="center"/>
    </xf>
    <xf numFmtId="164" fontId="34" fillId="0" borderId="114" xfId="0" applyNumberFormat="1" applyFont="1" applyBorder="1" applyAlignment="1">
      <alignment horizontal="right" vertical="center"/>
    </xf>
    <xf numFmtId="164" fontId="34" fillId="0" borderId="89" xfId="0" applyNumberFormat="1" applyFont="1" applyBorder="1" applyAlignment="1" applyProtection="1">
      <alignment horizontal="right" vertical="center"/>
      <protection locked="0"/>
    </xf>
    <xf numFmtId="164" fontId="34" fillId="0" borderId="91" xfId="0" applyNumberFormat="1" applyFont="1" applyBorder="1" applyAlignment="1" applyProtection="1">
      <alignment horizontal="right" vertical="center"/>
      <protection locked="0"/>
    </xf>
    <xf numFmtId="164" fontId="34" fillId="0" borderId="115" xfId="0" applyNumberFormat="1" applyFont="1" applyBorder="1" applyAlignment="1" applyProtection="1">
      <alignment horizontal="right" vertical="center"/>
      <protection locked="0"/>
    </xf>
    <xf numFmtId="164" fontId="35" fillId="0" borderId="87" xfId="0" applyNumberFormat="1" applyFont="1" applyBorder="1" applyAlignment="1">
      <alignment horizontal="right" vertical="center"/>
    </xf>
    <xf numFmtId="164" fontId="35" fillId="0" borderId="39" xfId="0" applyNumberFormat="1" applyFont="1" applyBorder="1" applyAlignment="1">
      <alignment horizontal="right" vertical="center"/>
    </xf>
    <xf numFmtId="164" fontId="34" fillId="0" borderId="116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3" fillId="0" borderId="3" xfId="0" quotePrefix="1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43" fillId="0" borderId="0" xfId="0" applyFont="1" applyBorder="1" applyAlignment="1">
      <alignment horizontal="center" vertical="top"/>
    </xf>
    <xf numFmtId="0" fontId="34" fillId="0" borderId="0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5" fillId="0" borderId="36" xfId="0" applyFont="1" applyBorder="1" applyAlignment="1" applyProtection="1">
      <alignment horizontal="center" vertical="center"/>
    </xf>
    <xf numFmtId="0" fontId="45" fillId="0" borderId="40" xfId="0" applyFont="1" applyBorder="1" applyAlignment="1" applyProtection="1">
      <alignment horizontal="center" vertical="center"/>
    </xf>
    <xf numFmtId="0" fontId="45" fillId="0" borderId="37" xfId="0" applyFont="1" applyBorder="1" applyAlignment="1" applyProtection="1">
      <alignment horizontal="center" vertical="center"/>
    </xf>
    <xf numFmtId="0" fontId="45" fillId="0" borderId="41" xfId="0" applyFont="1" applyBorder="1" applyAlignment="1" applyProtection="1">
      <alignment horizontal="center" vertical="center"/>
    </xf>
    <xf numFmtId="0" fontId="45" fillId="0" borderId="38" xfId="0" applyFont="1" applyBorder="1" applyAlignment="1" applyProtection="1">
      <alignment horizontal="center" vertical="center"/>
    </xf>
    <xf numFmtId="0" fontId="45" fillId="0" borderId="39" xfId="0" applyFont="1" applyBorder="1" applyAlignment="1" applyProtection="1">
      <alignment horizontal="center" vertical="center"/>
    </xf>
    <xf numFmtId="0" fontId="46" fillId="0" borderId="0" xfId="0" applyFont="1" applyBorder="1" applyAlignment="1">
      <alignment horizontal="left" vertical="center"/>
    </xf>
    <xf numFmtId="164" fontId="35" fillId="0" borderId="0" xfId="0" applyNumberFormat="1" applyFont="1" applyAlignment="1">
      <alignment horizontal="center" vertical="top"/>
    </xf>
    <xf numFmtId="164" fontId="34" fillId="0" borderId="0" xfId="0" applyNumberFormat="1" applyFont="1" applyAlignment="1">
      <alignment horizontal="center" vertical="top"/>
    </xf>
    <xf numFmtId="0" fontId="63" fillId="0" borderId="0" xfId="0" applyFont="1" applyBorder="1" applyAlignment="1">
      <alignment horizontal="left" vertical="top" wrapText="1"/>
    </xf>
    <xf numFmtId="0" fontId="35" fillId="0" borderId="47" xfId="0" applyFont="1" applyBorder="1" applyAlignment="1" applyProtection="1">
      <alignment horizontal="center" vertical="center"/>
    </xf>
    <xf numFmtId="0" fontId="35" fillId="0" borderId="82" xfId="0" applyFont="1" applyBorder="1" applyAlignment="1" applyProtection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top"/>
    </xf>
    <xf numFmtId="0" fontId="65" fillId="0" borderId="28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51" fillId="0" borderId="51" xfId="0" applyFont="1" applyBorder="1" applyAlignment="1">
      <alignment horizontal="right" vertical="center"/>
    </xf>
    <xf numFmtId="0" fontId="51" fillId="0" borderId="103" xfId="0" applyFont="1" applyBorder="1" applyAlignment="1">
      <alignment horizontal="right" vertical="center"/>
    </xf>
    <xf numFmtId="0" fontId="45" fillId="0" borderId="53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164" fontId="45" fillId="0" borderId="53" xfId="0" applyNumberFormat="1" applyFont="1" applyBorder="1" applyAlignment="1">
      <alignment horizontal="center" vertical="center"/>
    </xf>
    <xf numFmtId="164" fontId="45" fillId="0" borderId="54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 indent="7"/>
    </xf>
    <xf numFmtId="0" fontId="6" fillId="0" borderId="13" xfId="0" applyFont="1" applyFill="1" applyBorder="1" applyAlignment="1">
      <alignment horizontal="left" vertical="center" wrapText="1" indent="7"/>
    </xf>
    <xf numFmtId="0" fontId="6" fillId="0" borderId="4" xfId="0" applyFont="1" applyFill="1" applyBorder="1" applyAlignment="1">
      <alignment horizontal="left" vertical="center" wrapText="1" indent="7"/>
    </xf>
    <xf numFmtId="0" fontId="6" fillId="0" borderId="15" xfId="0" applyFont="1" applyFill="1" applyBorder="1" applyAlignment="1">
      <alignment horizontal="left" vertical="center" wrapText="1" indent="7"/>
    </xf>
    <xf numFmtId="0" fontId="9" fillId="0" borderId="0" xfId="0" applyFont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 indent="2"/>
    </xf>
    <xf numFmtId="0" fontId="6" fillId="0" borderId="9" xfId="0" applyFont="1" applyFill="1" applyBorder="1" applyAlignment="1">
      <alignment horizontal="left" vertical="center" wrapText="1" indent="2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 indent="5"/>
    </xf>
    <xf numFmtId="0" fontId="6" fillId="0" borderId="13" xfId="0" applyFont="1" applyFill="1" applyBorder="1" applyAlignment="1">
      <alignment horizontal="left" vertical="center" wrapText="1" indent="5"/>
    </xf>
    <xf numFmtId="0" fontId="6" fillId="0" borderId="4" xfId="0" applyFont="1" applyFill="1" applyBorder="1" applyAlignment="1">
      <alignment horizontal="left" vertical="center" wrapText="1" indent="5"/>
    </xf>
    <xf numFmtId="0" fontId="6" fillId="0" borderId="15" xfId="0" applyFont="1" applyFill="1" applyBorder="1" applyAlignment="1">
      <alignment horizontal="left" vertical="center" wrapText="1" indent="5"/>
    </xf>
    <xf numFmtId="0" fontId="6" fillId="0" borderId="1" xfId="0" applyFont="1" applyFill="1" applyBorder="1" applyAlignment="1">
      <alignment horizontal="left" vertical="center" wrapText="1" indent="2"/>
    </xf>
    <xf numFmtId="0" fontId="6" fillId="0" borderId="10" xfId="0" applyFont="1" applyFill="1" applyBorder="1" applyAlignment="1">
      <alignment horizontal="left" vertical="center" wrapText="1" indent="2"/>
    </xf>
    <xf numFmtId="0" fontId="11" fillId="0" borderId="7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 indent="9"/>
    </xf>
    <xf numFmtId="0" fontId="6" fillId="0" borderId="11" xfId="0" applyFont="1" applyFill="1" applyBorder="1" applyAlignment="1">
      <alignment horizontal="left" vertical="center" wrapText="1" indent="9"/>
    </xf>
    <xf numFmtId="0" fontId="6" fillId="0" borderId="13" xfId="0" applyFont="1" applyFill="1" applyBorder="1" applyAlignment="1">
      <alignment horizontal="left" vertical="center" wrapText="1" indent="9"/>
    </xf>
    <xf numFmtId="0" fontId="6" fillId="0" borderId="4" xfId="0" applyFont="1" applyFill="1" applyBorder="1" applyAlignment="1">
      <alignment horizontal="left" vertical="center" wrapText="1" indent="9"/>
    </xf>
    <xf numFmtId="0" fontId="6" fillId="0" borderId="12" xfId="0" applyFont="1" applyFill="1" applyBorder="1" applyAlignment="1">
      <alignment horizontal="left" vertical="center" wrapText="1" indent="9"/>
    </xf>
    <xf numFmtId="0" fontId="6" fillId="0" borderId="15" xfId="0" applyFont="1" applyFill="1" applyBorder="1" applyAlignment="1">
      <alignment horizontal="left" vertical="center" wrapText="1" indent="9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 indent="2"/>
    </xf>
    <xf numFmtId="0" fontId="6" fillId="0" borderId="13" xfId="0" applyFont="1" applyFill="1" applyBorder="1" applyAlignment="1">
      <alignment horizontal="left" vertical="center" wrapText="1" indent="2"/>
    </xf>
    <xf numFmtId="0" fontId="6" fillId="0" borderId="4" xfId="0" applyFont="1" applyFill="1" applyBorder="1" applyAlignment="1">
      <alignment horizontal="left" vertical="center" wrapText="1" indent="2"/>
    </xf>
    <xf numFmtId="0" fontId="6" fillId="0" borderId="15" xfId="0" applyFont="1" applyFill="1" applyBorder="1" applyAlignment="1">
      <alignment horizontal="left" vertical="center" wrapText="1" indent="2"/>
    </xf>
    <xf numFmtId="0" fontId="1" fillId="0" borderId="0" xfId="0" applyFont="1" applyAlignment="1">
      <alignment horizont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0" fontId="6" fillId="0" borderId="7" xfId="0" applyFont="1" applyFill="1" applyBorder="1" applyAlignment="1">
      <alignment horizontal="left" vertical="center" wrapText="1" indent="1"/>
    </xf>
    <xf numFmtId="0" fontId="6" fillId="0" borderId="9" xfId="0" applyFont="1" applyFill="1" applyBorder="1" applyAlignment="1">
      <alignment horizontal="left" vertical="center" wrapText="1" indent="1"/>
    </xf>
    <xf numFmtId="0" fontId="23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 indent="1"/>
    </xf>
    <xf numFmtId="0" fontId="6" fillId="0" borderId="13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left" vertical="center" wrapText="1" indent="1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35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center" vertical="center" wrapText="1"/>
    </xf>
    <xf numFmtId="164" fontId="36" fillId="0" borderId="0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55</xdr:row>
      <xdr:rowOff>9525</xdr:rowOff>
    </xdr:from>
    <xdr:to>
      <xdr:col>2</xdr:col>
      <xdr:colOff>647700</xdr:colOff>
      <xdr:row>58</xdr:row>
      <xdr:rowOff>180975</xdr:rowOff>
    </xdr:to>
    <xdr:sp macro="" textlink="">
      <xdr:nvSpPr>
        <xdr:cNvPr id="4098" name="Freeform 2">
          <a:extLst>
            <a:ext uri="{FF2B5EF4-FFF2-40B4-BE49-F238E27FC236}">
              <a16:creationId xmlns:a16="http://schemas.microsoft.com/office/drawing/2014/main" id="{00000000-0008-0000-0600-000002100000}"/>
            </a:ext>
          </a:extLst>
        </xdr:cNvPr>
        <xdr:cNvSpPr>
          <a:spLocks noChangeArrowheads="1"/>
        </xdr:cNvSpPr>
      </xdr:nvSpPr>
      <xdr:spPr bwMode="auto">
        <a:xfrm>
          <a:off x="1123950" y="12715875"/>
          <a:ext cx="1724025" cy="742950"/>
        </a:xfrm>
        <a:custGeom>
          <a:avLst/>
          <a:gdLst>
            <a:gd name="T0" fmla="*/ 2721 w 2721"/>
            <a:gd name="T1" fmla="*/ 0 h 1167"/>
            <a:gd name="T2" fmla="*/ 0 w 2721"/>
            <a:gd name="T3" fmla="*/ 0 h 1167"/>
            <a:gd name="T4" fmla="*/ 0 w 2721"/>
            <a:gd name="T5" fmla="*/ 1167 h 1167"/>
            <a:gd name="T6" fmla="*/ 1360 w 2721"/>
            <a:gd name="T7" fmla="*/ 1167 h 1167"/>
            <a:gd name="T8" fmla="*/ 1360 w 2721"/>
            <a:gd name="T9" fmla="*/ 498 h 1167"/>
            <a:gd name="T10" fmla="*/ 2721 w 2721"/>
            <a:gd name="T11" fmla="*/ 498 h 1167"/>
            <a:gd name="T12" fmla="*/ 2721 w 2721"/>
            <a:gd name="T13" fmla="*/ 0 h 116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2721" h="1167">
              <a:moveTo>
                <a:pt x="2721" y="0"/>
              </a:moveTo>
              <a:lnTo>
                <a:pt x="0" y="0"/>
              </a:lnTo>
              <a:lnTo>
                <a:pt x="0" y="1167"/>
              </a:lnTo>
              <a:lnTo>
                <a:pt x="1360" y="1167"/>
              </a:lnTo>
              <a:lnTo>
                <a:pt x="1360" y="498"/>
              </a:lnTo>
              <a:lnTo>
                <a:pt x="2721" y="498"/>
              </a:lnTo>
              <a:lnTo>
                <a:pt x="2721" y="0"/>
              </a:lnTo>
            </a:path>
          </a:pathLst>
        </a:cu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942975</xdr:colOff>
      <xdr:row>19</xdr:row>
      <xdr:rowOff>38100</xdr:rowOff>
    </xdr:from>
    <xdr:to>
      <xdr:col>3</xdr:col>
      <xdr:colOff>952500</xdr:colOff>
      <xdr:row>19</xdr:row>
      <xdr:rowOff>47625</xdr:rowOff>
    </xdr:to>
    <xdr:sp macro="" textlink="">
      <xdr:nvSpPr>
        <xdr:cNvPr id="5122" name="Freeform 2">
          <a:extLst>
            <a:ext uri="{FF2B5EF4-FFF2-40B4-BE49-F238E27FC236}">
              <a16:creationId xmlns:a16="http://schemas.microsoft.com/office/drawing/2014/main" id="{00000000-0008-0000-0700-000002140000}"/>
            </a:ext>
          </a:extLst>
        </xdr:cNvPr>
        <xdr:cNvSpPr>
          <a:spLocks noChangeArrowheads="1"/>
        </xdr:cNvSpPr>
      </xdr:nvSpPr>
      <xdr:spPr bwMode="auto">
        <a:xfrm>
          <a:off x="4714875" y="8077200"/>
          <a:ext cx="9525" cy="9525"/>
        </a:xfrm>
        <a:custGeom>
          <a:avLst/>
          <a:gdLst>
            <a:gd name="T0" fmla="*/ 0 w 20"/>
            <a:gd name="T1" fmla="*/ 0 h 20"/>
            <a:gd name="T2" fmla="*/ 0 w 20"/>
            <a:gd name="T3" fmla="*/ 0 h 20"/>
            <a:gd name="T4" fmla="*/ 0 w 20"/>
            <a:gd name="T5" fmla="*/ 0 h 20"/>
            <a:gd name="T6" fmla="*/ 0 w 20"/>
            <a:gd name="T7" fmla="*/ 0 h 20"/>
            <a:gd name="T8" fmla="*/ 0 w 20"/>
            <a:gd name="T9" fmla="*/ 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0" h="20">
              <a:moveTo>
                <a:pt x="0" y="0"/>
              </a:moveTo>
              <a:lnTo>
                <a:pt x="0" y="0"/>
              </a:lnTo>
            </a:path>
          </a:pathLst>
        </a:custGeom>
        <a:solidFill>
          <a:srgbClr val="E6E7E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304800</xdr:colOff>
      <xdr:row>19</xdr:row>
      <xdr:rowOff>38100</xdr:rowOff>
    </xdr:from>
    <xdr:to>
      <xdr:col>4</xdr:col>
      <xdr:colOff>314325</xdr:colOff>
      <xdr:row>19</xdr:row>
      <xdr:rowOff>47625</xdr:rowOff>
    </xdr:to>
    <xdr:sp macro="" textlink="">
      <xdr:nvSpPr>
        <xdr:cNvPr id="5121" name="Freeform 1">
          <a:extLst>
            <a:ext uri="{FF2B5EF4-FFF2-40B4-BE49-F238E27FC236}">
              <a16:creationId xmlns:a16="http://schemas.microsoft.com/office/drawing/2014/main" id="{00000000-0008-0000-0700-000001140000}"/>
            </a:ext>
          </a:extLst>
        </xdr:cNvPr>
        <xdr:cNvSpPr>
          <a:spLocks noChangeArrowheads="1"/>
        </xdr:cNvSpPr>
      </xdr:nvSpPr>
      <xdr:spPr bwMode="auto">
        <a:xfrm>
          <a:off x="5257800" y="8077200"/>
          <a:ext cx="9525" cy="9525"/>
        </a:xfrm>
        <a:custGeom>
          <a:avLst/>
          <a:gdLst>
            <a:gd name="T0" fmla="*/ 0 w 20"/>
            <a:gd name="T1" fmla="*/ 0 h 20"/>
            <a:gd name="T2" fmla="*/ 0 w 20"/>
            <a:gd name="T3" fmla="*/ 0 h 20"/>
            <a:gd name="T4" fmla="*/ 0 w 20"/>
            <a:gd name="T5" fmla="*/ 0 h 20"/>
            <a:gd name="T6" fmla="*/ 0 w 20"/>
            <a:gd name="T7" fmla="*/ 0 h 20"/>
            <a:gd name="T8" fmla="*/ 0 w 20"/>
            <a:gd name="T9" fmla="*/ 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0" h="20">
              <a:moveTo>
                <a:pt x="0" y="0"/>
              </a:moveTo>
              <a:lnTo>
                <a:pt x="0" y="0"/>
              </a:lnTo>
            </a:path>
          </a:pathLst>
        </a:custGeom>
        <a:solidFill>
          <a:srgbClr val="E6E7E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5</xdr:row>
      <xdr:rowOff>95250</xdr:rowOff>
    </xdr:from>
    <xdr:to>
      <xdr:col>5</xdr:col>
      <xdr:colOff>38100</xdr:colOff>
      <xdr:row>5</xdr:row>
      <xdr:rowOff>104775</xdr:rowOff>
    </xdr:to>
    <xdr:sp macro="" textlink="">
      <xdr:nvSpPr>
        <xdr:cNvPr id="6145" name="Freeform 1">
          <a:extLst>
            <a:ext uri="{FF2B5EF4-FFF2-40B4-BE49-F238E27FC236}">
              <a16:creationId xmlns:a16="http://schemas.microsoft.com/office/drawing/2014/main" id="{00000000-0008-0000-0800-000001180000}"/>
            </a:ext>
          </a:extLst>
        </xdr:cNvPr>
        <xdr:cNvSpPr>
          <a:spLocks noChangeArrowheads="1"/>
        </xdr:cNvSpPr>
      </xdr:nvSpPr>
      <xdr:spPr bwMode="auto">
        <a:xfrm>
          <a:off x="3076575" y="4791075"/>
          <a:ext cx="9525" cy="9525"/>
        </a:xfrm>
        <a:custGeom>
          <a:avLst/>
          <a:gdLst>
            <a:gd name="T0" fmla="*/ 0 w 20"/>
            <a:gd name="T1" fmla="*/ 0 h 20"/>
            <a:gd name="T2" fmla="*/ 0 w 20"/>
            <a:gd name="T3" fmla="*/ 0 h 20"/>
            <a:gd name="T4" fmla="*/ 0 w 20"/>
            <a:gd name="T5" fmla="*/ 0 h 20"/>
            <a:gd name="T6" fmla="*/ 0 w 20"/>
            <a:gd name="T7" fmla="*/ 0 h 20"/>
            <a:gd name="T8" fmla="*/ 0 w 20"/>
            <a:gd name="T9" fmla="*/ 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0" h="20">
              <a:moveTo>
                <a:pt x="0" y="0"/>
              </a:moveTo>
              <a:lnTo>
                <a:pt x="0" y="0"/>
              </a:lnTo>
            </a:path>
          </a:pathLst>
        </a:custGeom>
        <a:solidFill>
          <a:srgbClr val="E6E7E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400050</xdr:colOff>
      <xdr:row>22</xdr:row>
      <xdr:rowOff>161925</xdr:rowOff>
    </xdr:from>
    <xdr:to>
      <xdr:col>14</xdr:col>
      <xdr:colOff>485775</xdr:colOff>
      <xdr:row>24</xdr:row>
      <xdr:rowOff>180975</xdr:rowOff>
    </xdr:to>
    <xdr:sp macro="" textlink="">
      <xdr:nvSpPr>
        <xdr:cNvPr id="6146" name="Freeform 2">
          <a:extLst>
            <a:ext uri="{FF2B5EF4-FFF2-40B4-BE49-F238E27FC236}">
              <a16:creationId xmlns:a16="http://schemas.microsoft.com/office/drawing/2014/main" id="{00000000-0008-0000-0800-000002180000}"/>
            </a:ext>
          </a:extLst>
        </xdr:cNvPr>
        <xdr:cNvSpPr>
          <a:spLocks noChangeArrowheads="1"/>
        </xdr:cNvSpPr>
      </xdr:nvSpPr>
      <xdr:spPr bwMode="auto">
        <a:xfrm>
          <a:off x="10991850" y="6648450"/>
          <a:ext cx="1914525" cy="409575"/>
        </a:xfrm>
        <a:custGeom>
          <a:avLst/>
          <a:gdLst>
            <a:gd name="T0" fmla="*/ 3010 w 3010"/>
            <a:gd name="T1" fmla="*/ 0 h 725"/>
            <a:gd name="T2" fmla="*/ 0 w 3010"/>
            <a:gd name="T3" fmla="*/ 0 h 725"/>
            <a:gd name="T4" fmla="*/ 0 w 3010"/>
            <a:gd name="T5" fmla="*/ 725 h 725"/>
            <a:gd name="T6" fmla="*/ 1505 w 3010"/>
            <a:gd name="T7" fmla="*/ 725 h 725"/>
            <a:gd name="T8" fmla="*/ 1505 w 3010"/>
            <a:gd name="T9" fmla="*/ 425 h 725"/>
            <a:gd name="T10" fmla="*/ 3010 w 3010"/>
            <a:gd name="T11" fmla="*/ 425 h 725"/>
            <a:gd name="T12" fmla="*/ 3010 w 3010"/>
            <a:gd name="T13" fmla="*/ 0 h 72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3010" h="725">
              <a:moveTo>
                <a:pt x="3010" y="0"/>
              </a:moveTo>
              <a:lnTo>
                <a:pt x="0" y="0"/>
              </a:lnTo>
              <a:lnTo>
                <a:pt x="0" y="725"/>
              </a:lnTo>
              <a:lnTo>
                <a:pt x="1505" y="725"/>
              </a:lnTo>
              <a:lnTo>
                <a:pt x="1505" y="425"/>
              </a:lnTo>
              <a:lnTo>
                <a:pt x="3010" y="425"/>
              </a:lnTo>
              <a:lnTo>
                <a:pt x="3010" y="0"/>
              </a:lnTo>
            </a:path>
          </a:pathLst>
        </a:custGeom>
        <a:solidFill>
          <a:srgbClr val="E6E7E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24</xdr:row>
      <xdr:rowOff>123825</xdr:rowOff>
    </xdr:from>
    <xdr:to>
      <xdr:col>1</xdr:col>
      <xdr:colOff>276225</xdr:colOff>
      <xdr:row>25</xdr:row>
      <xdr:rowOff>104775</xdr:rowOff>
    </xdr:to>
    <xdr:sp macro="" textlink="">
      <xdr:nvSpPr>
        <xdr:cNvPr id="4098" name="Freeform 2">
          <a:extLst>
            <a:ext uri="{FF2B5EF4-FFF2-40B4-BE49-F238E27FC236}">
              <a16:creationId xmlns:a16="http://schemas.microsoft.com/office/drawing/2014/main" id="{00000000-0008-0000-1400-000002100000}"/>
            </a:ext>
          </a:extLst>
        </xdr:cNvPr>
        <xdr:cNvSpPr>
          <a:spLocks noChangeArrowheads="1"/>
        </xdr:cNvSpPr>
      </xdr:nvSpPr>
      <xdr:spPr bwMode="auto">
        <a:xfrm>
          <a:off x="2238375" y="8143875"/>
          <a:ext cx="9525" cy="180975"/>
        </a:xfrm>
        <a:custGeom>
          <a:avLst/>
          <a:gdLst>
            <a:gd name="T0" fmla="*/ 0 w 20"/>
            <a:gd name="T1" fmla="*/ 0 h 283"/>
            <a:gd name="T2" fmla="*/ 0 w 20"/>
            <a:gd name="T3" fmla="*/ 0 h 283"/>
            <a:gd name="T4" fmla="*/ 0 w 20"/>
            <a:gd name="T5" fmla="*/ 283 h 283"/>
            <a:gd name="T6" fmla="*/ 0 w 20"/>
            <a:gd name="T7" fmla="*/ 283 h 283"/>
            <a:gd name="T8" fmla="*/ 0 w 20"/>
            <a:gd name="T9" fmla="*/ 0 h 28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0" h="283">
              <a:moveTo>
                <a:pt x="0" y="0"/>
              </a:moveTo>
              <a:lnTo>
                <a:pt x="0" y="0"/>
              </a:lnTo>
              <a:lnTo>
                <a:pt x="0" y="283"/>
              </a:lnTo>
              <a:lnTo>
                <a:pt x="0" y="0"/>
              </a:lnTo>
            </a:path>
          </a:pathLst>
        </a:custGeom>
        <a:solidFill>
          <a:srgbClr val="E6E7E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5</xdr:row>
      <xdr:rowOff>0</xdr:rowOff>
    </xdr:from>
    <xdr:to>
      <xdr:col>29</xdr:col>
      <xdr:colOff>180975</xdr:colOff>
      <xdr:row>5</xdr:row>
      <xdr:rowOff>638175</xdr:rowOff>
    </xdr:to>
    <xdr:sp macro="" textlink="">
      <xdr:nvSpPr>
        <xdr:cNvPr id="21505" name="Freeform 1">
          <a:extLst>
            <a:ext uri="{FF2B5EF4-FFF2-40B4-BE49-F238E27FC236}">
              <a16:creationId xmlns:a16="http://schemas.microsoft.com/office/drawing/2014/main" id="{00000000-0008-0000-1700-000001540000}"/>
            </a:ext>
          </a:extLst>
        </xdr:cNvPr>
        <xdr:cNvSpPr>
          <a:spLocks noChangeArrowheads="1"/>
        </xdr:cNvSpPr>
      </xdr:nvSpPr>
      <xdr:spPr bwMode="auto">
        <a:xfrm>
          <a:off x="14630400" y="1581150"/>
          <a:ext cx="3228975" cy="800100"/>
        </a:xfrm>
        <a:custGeom>
          <a:avLst/>
          <a:gdLst>
            <a:gd name="T0" fmla="*/ 5082 w 5082"/>
            <a:gd name="T1" fmla="*/ 0 h 1258"/>
            <a:gd name="T2" fmla="*/ 0 w 5082"/>
            <a:gd name="T3" fmla="*/ 0 h 1258"/>
            <a:gd name="T4" fmla="*/ 0 w 5082"/>
            <a:gd name="T5" fmla="*/ 1258 h 1258"/>
            <a:gd name="T6" fmla="*/ 2541 w 5082"/>
            <a:gd name="T7" fmla="*/ 1258 h 1258"/>
            <a:gd name="T8" fmla="*/ 2541 w 5082"/>
            <a:gd name="T9" fmla="*/ 306 h 1258"/>
            <a:gd name="T10" fmla="*/ 5082 w 5082"/>
            <a:gd name="T11" fmla="*/ 306 h 1258"/>
            <a:gd name="T12" fmla="*/ 5082 w 5082"/>
            <a:gd name="T13" fmla="*/ 0 h 125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5082" h="1258">
              <a:moveTo>
                <a:pt x="5082" y="0"/>
              </a:moveTo>
              <a:lnTo>
                <a:pt x="0" y="0"/>
              </a:lnTo>
              <a:lnTo>
                <a:pt x="0" y="1258"/>
              </a:lnTo>
              <a:lnTo>
                <a:pt x="2541" y="1258"/>
              </a:lnTo>
              <a:lnTo>
                <a:pt x="2541" y="306"/>
              </a:lnTo>
              <a:lnTo>
                <a:pt x="5082" y="306"/>
              </a:lnTo>
              <a:lnTo>
                <a:pt x="5082" y="0"/>
              </a:lnTo>
            </a:path>
          </a:pathLst>
        </a:custGeom>
        <a:solidFill>
          <a:srgbClr val="E6E7E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419100</xdr:colOff>
      <xdr:row>33</xdr:row>
      <xdr:rowOff>66675</xdr:rowOff>
    </xdr:from>
    <xdr:to>
      <xdr:col>1</xdr:col>
      <xdr:colOff>428625</xdr:colOff>
      <xdr:row>34</xdr:row>
      <xdr:rowOff>57150</xdr:rowOff>
    </xdr:to>
    <xdr:sp macro="" textlink="">
      <xdr:nvSpPr>
        <xdr:cNvPr id="21506" name="Freeform 2">
          <a:extLst>
            <a:ext uri="{FF2B5EF4-FFF2-40B4-BE49-F238E27FC236}">
              <a16:creationId xmlns:a16="http://schemas.microsoft.com/office/drawing/2014/main" id="{00000000-0008-0000-1700-000002540000}"/>
            </a:ext>
          </a:extLst>
        </xdr:cNvPr>
        <xdr:cNvSpPr>
          <a:spLocks noChangeArrowheads="1"/>
        </xdr:cNvSpPr>
      </xdr:nvSpPr>
      <xdr:spPr bwMode="auto">
        <a:xfrm>
          <a:off x="2628900" y="9429750"/>
          <a:ext cx="9525" cy="190500"/>
        </a:xfrm>
        <a:custGeom>
          <a:avLst/>
          <a:gdLst>
            <a:gd name="T0" fmla="*/ 0 w 20"/>
            <a:gd name="T1" fmla="*/ 0 h 306"/>
            <a:gd name="T2" fmla="*/ 0 w 20"/>
            <a:gd name="T3" fmla="*/ 0 h 306"/>
            <a:gd name="T4" fmla="*/ 0 w 20"/>
            <a:gd name="T5" fmla="*/ 306 h 306"/>
            <a:gd name="T6" fmla="*/ 0 w 20"/>
            <a:gd name="T7" fmla="*/ 306 h 306"/>
            <a:gd name="T8" fmla="*/ 0 w 20"/>
            <a:gd name="T9" fmla="*/ 0 h 30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0" h="306">
              <a:moveTo>
                <a:pt x="0" y="0"/>
              </a:moveTo>
              <a:lnTo>
                <a:pt x="0" y="0"/>
              </a:lnTo>
              <a:lnTo>
                <a:pt x="0" y="306"/>
              </a:lnTo>
              <a:lnTo>
                <a:pt x="0" y="0"/>
              </a:lnTo>
            </a:path>
          </a:pathLst>
        </a:custGeom>
        <a:solidFill>
          <a:srgbClr val="E6E7E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I59"/>
  <sheetViews>
    <sheetView view="pageBreakPreview" topLeftCell="A4" zoomScaleNormal="100" zoomScaleSheetLayoutView="100" workbookViewId="0">
      <selection activeCell="O15" sqref="O15"/>
    </sheetView>
  </sheetViews>
  <sheetFormatPr defaultRowHeight="14.4" x14ac:dyDescent="0.3"/>
  <cols>
    <col min="9" max="9" width="17.5546875" customWidth="1"/>
  </cols>
  <sheetData>
    <row r="2" spans="1:1" x14ac:dyDescent="0.3">
      <c r="A2" t="s">
        <v>882</v>
      </c>
    </row>
    <row r="4" spans="1:1" x14ac:dyDescent="0.3">
      <c r="A4" t="s">
        <v>636</v>
      </c>
    </row>
    <row r="5" spans="1:1" x14ac:dyDescent="0.3">
      <c r="A5" t="s">
        <v>637</v>
      </c>
    </row>
    <row r="7" spans="1:1" x14ac:dyDescent="0.3">
      <c r="A7" t="s">
        <v>896</v>
      </c>
    </row>
    <row r="8" spans="1:1" x14ac:dyDescent="0.3">
      <c r="A8" t="s">
        <v>638</v>
      </c>
    </row>
    <row r="9" spans="1:1" x14ac:dyDescent="0.3">
      <c r="A9" t="s">
        <v>897</v>
      </c>
    </row>
    <row r="11" spans="1:1" x14ac:dyDescent="0.3">
      <c r="A11" t="s">
        <v>898</v>
      </c>
    </row>
    <row r="12" spans="1:1" x14ac:dyDescent="0.3">
      <c r="A12" t="s">
        <v>639</v>
      </c>
    </row>
    <row r="13" spans="1:1" x14ac:dyDescent="0.3">
      <c r="A13" t="s">
        <v>640</v>
      </c>
    </row>
    <row r="15" spans="1:1" x14ac:dyDescent="0.3">
      <c r="A15" t="s">
        <v>899</v>
      </c>
    </row>
    <row r="18" spans="1:9" ht="31.5" customHeight="1" x14ac:dyDescent="0.3">
      <c r="A18" s="592" t="s">
        <v>641</v>
      </c>
      <c r="B18" s="592"/>
      <c r="C18" s="592"/>
      <c r="D18" s="592"/>
      <c r="E18" s="592"/>
      <c r="F18" s="592"/>
      <c r="G18" s="592"/>
      <c r="H18" s="592"/>
      <c r="I18" s="592"/>
    </row>
    <row r="20" spans="1:9" x14ac:dyDescent="0.3">
      <c r="A20" t="s">
        <v>642</v>
      </c>
    </row>
    <row r="22" spans="1:9" x14ac:dyDescent="0.3">
      <c r="A22" t="s">
        <v>900</v>
      </c>
    </row>
    <row r="24" spans="1:9" x14ac:dyDescent="0.3">
      <c r="A24" t="s">
        <v>643</v>
      </c>
    </row>
    <row r="26" spans="1:9" x14ac:dyDescent="0.3">
      <c r="A26" s="593" t="s">
        <v>644</v>
      </c>
      <c r="B26" s="593"/>
      <c r="C26" s="593"/>
      <c r="D26" s="593"/>
      <c r="E26" s="593"/>
      <c r="F26" s="593"/>
      <c r="G26" s="593"/>
      <c r="H26" s="593"/>
      <c r="I26" s="593"/>
    </row>
    <row r="28" spans="1:9" ht="88.5" customHeight="1" x14ac:dyDescent="0.3">
      <c r="A28" s="592" t="s">
        <v>645</v>
      </c>
      <c r="B28" s="592"/>
      <c r="C28" s="592"/>
      <c r="D28" s="592"/>
      <c r="E28" s="592"/>
      <c r="F28" s="592"/>
      <c r="G28" s="592"/>
      <c r="H28" s="592"/>
      <c r="I28" s="592"/>
    </row>
    <row r="29" spans="1:9" x14ac:dyDescent="0.3">
      <c r="A29" t="s">
        <v>646</v>
      </c>
    </row>
    <row r="30" spans="1:9" x14ac:dyDescent="0.3">
      <c r="A30" t="s">
        <v>647</v>
      </c>
    </row>
    <row r="31" spans="1:9" x14ac:dyDescent="0.3">
      <c r="A31" t="s">
        <v>648</v>
      </c>
    </row>
    <row r="32" spans="1:9" x14ac:dyDescent="0.3">
      <c r="A32" t="s">
        <v>649</v>
      </c>
    </row>
    <row r="33" spans="1:9" x14ac:dyDescent="0.3">
      <c r="A33" t="s">
        <v>650</v>
      </c>
    </row>
    <row r="34" spans="1:9" x14ac:dyDescent="0.3">
      <c r="A34" t="s">
        <v>651</v>
      </c>
    </row>
    <row r="35" spans="1:9" ht="35.25" customHeight="1" x14ac:dyDescent="0.3">
      <c r="A35" s="592" t="s">
        <v>652</v>
      </c>
      <c r="B35" s="592"/>
      <c r="C35" s="592"/>
      <c r="D35" s="592"/>
      <c r="E35" s="592"/>
      <c r="F35" s="592"/>
      <c r="G35" s="592"/>
      <c r="H35" s="592"/>
      <c r="I35" s="592"/>
    </row>
    <row r="36" spans="1:9" ht="45.75" customHeight="1" x14ac:dyDescent="0.3">
      <c r="A36" s="592" t="s">
        <v>653</v>
      </c>
      <c r="B36" s="592"/>
      <c r="C36" s="592"/>
      <c r="D36" s="592"/>
      <c r="E36" s="592"/>
      <c r="F36" s="592"/>
      <c r="G36" s="592"/>
      <c r="H36" s="592"/>
      <c r="I36" s="592"/>
    </row>
    <row r="37" spans="1:9" ht="29.25" customHeight="1" x14ac:dyDescent="0.3">
      <c r="A37" s="592" t="s">
        <v>883</v>
      </c>
      <c r="B37" s="592"/>
      <c r="C37" s="592"/>
      <c r="D37" s="592"/>
      <c r="E37" s="592"/>
      <c r="F37" s="592"/>
      <c r="G37" s="592"/>
      <c r="H37" s="592"/>
      <c r="I37" s="592"/>
    </row>
    <row r="38" spans="1:9" x14ac:dyDescent="0.3">
      <c r="A38" t="s">
        <v>884</v>
      </c>
    </row>
    <row r="39" spans="1:9" x14ac:dyDescent="0.3">
      <c r="A39" t="s">
        <v>885</v>
      </c>
    </row>
    <row r="40" spans="1:9" ht="36.75" customHeight="1" x14ac:dyDescent="0.3">
      <c r="A40" s="592" t="s">
        <v>886</v>
      </c>
      <c r="B40" s="592"/>
      <c r="C40" s="592"/>
      <c r="D40" s="592"/>
      <c r="E40" s="592"/>
      <c r="F40" s="592"/>
      <c r="G40" s="592"/>
      <c r="H40" s="592"/>
      <c r="I40" s="592"/>
    </row>
    <row r="41" spans="1:9" x14ac:dyDescent="0.3">
      <c r="A41" t="s">
        <v>887</v>
      </c>
    </row>
    <row r="42" spans="1:9" x14ac:dyDescent="0.3">
      <c r="A42" t="s">
        <v>888</v>
      </c>
    </row>
    <row r="43" spans="1:9" x14ac:dyDescent="0.3">
      <c r="A43" t="s">
        <v>889</v>
      </c>
    </row>
    <row r="44" spans="1:9" x14ac:dyDescent="0.3">
      <c r="A44" t="s">
        <v>890</v>
      </c>
    </row>
    <row r="45" spans="1:9" x14ac:dyDescent="0.3">
      <c r="A45" t="s">
        <v>891</v>
      </c>
    </row>
    <row r="46" spans="1:9" x14ac:dyDescent="0.3">
      <c r="A46" t="s">
        <v>892</v>
      </c>
    </row>
    <row r="48" spans="1:9" x14ac:dyDescent="0.3">
      <c r="A48" t="s">
        <v>654</v>
      </c>
    </row>
    <row r="49" spans="1:9" ht="42.75" customHeight="1" x14ac:dyDescent="0.3">
      <c r="A49" s="592" t="s">
        <v>893</v>
      </c>
      <c r="B49" s="592"/>
      <c r="C49" s="592"/>
      <c r="D49" s="592"/>
      <c r="E49" s="592"/>
      <c r="F49" s="592"/>
      <c r="G49" s="592"/>
      <c r="H49" s="592"/>
      <c r="I49" s="592"/>
    </row>
    <row r="50" spans="1:9" ht="34.5" customHeight="1" x14ac:dyDescent="0.3">
      <c r="A50" s="592" t="s">
        <v>935</v>
      </c>
      <c r="B50" s="592"/>
      <c r="C50" s="592"/>
      <c r="D50" s="592"/>
      <c r="E50" s="592"/>
      <c r="F50" s="592"/>
      <c r="G50" s="592"/>
      <c r="H50" s="592"/>
      <c r="I50" s="592"/>
    </row>
    <row r="51" spans="1:9" x14ac:dyDescent="0.3">
      <c r="A51" t="s">
        <v>894</v>
      </c>
    </row>
    <row r="52" spans="1:9" x14ac:dyDescent="0.3">
      <c r="A52" t="s">
        <v>895</v>
      </c>
    </row>
    <row r="54" spans="1:9" x14ac:dyDescent="0.3">
      <c r="A54" t="s">
        <v>655</v>
      </c>
    </row>
    <row r="55" spans="1:9" x14ac:dyDescent="0.3">
      <c r="A55" t="s">
        <v>656</v>
      </c>
    </row>
    <row r="58" spans="1:9" x14ac:dyDescent="0.3">
      <c r="A58" t="s">
        <v>913</v>
      </c>
    </row>
    <row r="59" spans="1:9" x14ac:dyDescent="0.3">
      <c r="A59" t="s">
        <v>901</v>
      </c>
    </row>
  </sheetData>
  <mergeCells count="9">
    <mergeCell ref="A40:I40"/>
    <mergeCell ref="A49:I49"/>
    <mergeCell ref="A50:I50"/>
    <mergeCell ref="A18:I18"/>
    <mergeCell ref="A26:I26"/>
    <mergeCell ref="A28:I28"/>
    <mergeCell ref="A35:I35"/>
    <mergeCell ref="A36:I36"/>
    <mergeCell ref="A37:I37"/>
  </mergeCells>
  <pageMargins left="0.7" right="0.7" top="0.75" bottom="0.75" header="0.3" footer="0.3"/>
  <pageSetup paperSize="9" scale="96" orientation="portrait" r:id="rId1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J30"/>
  <sheetViews>
    <sheetView view="pageBreakPreview" zoomScale="90" zoomScaleNormal="100" zoomScaleSheetLayoutView="90" workbookViewId="0">
      <selection activeCell="B10" sqref="B10:B16"/>
    </sheetView>
  </sheetViews>
  <sheetFormatPr defaultRowHeight="14.4" x14ac:dyDescent="0.3"/>
  <cols>
    <col min="1" max="1" width="29" customWidth="1"/>
    <col min="2" max="2" width="36.109375" customWidth="1"/>
  </cols>
  <sheetData>
    <row r="1" spans="1:10" ht="18" x14ac:dyDescent="0.3">
      <c r="A1" s="631" t="s">
        <v>613</v>
      </c>
      <c r="B1" s="631"/>
      <c r="C1" s="631"/>
      <c r="D1" s="631"/>
      <c r="E1" s="631"/>
      <c r="F1" s="631"/>
    </row>
    <row r="3" spans="1:10" ht="15.6" x14ac:dyDescent="0.3">
      <c r="A3" s="45" t="s">
        <v>140</v>
      </c>
      <c r="B3" s="77"/>
      <c r="C3" s="77"/>
      <c r="D3" s="77"/>
      <c r="E3" s="77"/>
      <c r="F3" s="77"/>
      <c r="G3" s="77"/>
      <c r="H3" s="77"/>
      <c r="I3" s="74"/>
      <c r="J3" s="74"/>
    </row>
    <row r="5" spans="1:10" ht="15.6" x14ac:dyDescent="0.3">
      <c r="A5" s="45" t="s">
        <v>141</v>
      </c>
      <c r="B5" s="45"/>
      <c r="C5" s="45"/>
      <c r="D5" s="45"/>
      <c r="E5" s="45"/>
      <c r="F5" s="45"/>
      <c r="G5" s="45"/>
      <c r="H5" s="45"/>
      <c r="I5" s="45"/>
    </row>
    <row r="6" spans="1:10" ht="15" thickBot="1" x14ac:dyDescent="0.35"/>
    <row r="7" spans="1:10" ht="29.25" customHeight="1" thickBot="1" x14ac:dyDescent="0.35">
      <c r="A7" s="85" t="s">
        <v>44</v>
      </c>
      <c r="B7" s="86" t="s">
        <v>142</v>
      </c>
    </row>
    <row r="8" spans="1:10" ht="15" thickBot="1" x14ac:dyDescent="0.35">
      <c r="A8" s="28">
        <v>1</v>
      </c>
      <c r="B8" s="29">
        <v>2</v>
      </c>
    </row>
    <row r="9" spans="1:10" ht="30" customHeight="1" thickBot="1" x14ac:dyDescent="0.35">
      <c r="A9" s="79" t="s">
        <v>143</v>
      </c>
      <c r="B9" s="22"/>
    </row>
    <row r="10" spans="1:10" ht="30" customHeight="1" thickBot="1" x14ac:dyDescent="0.35">
      <c r="A10" s="79" t="s">
        <v>144</v>
      </c>
      <c r="B10" s="22">
        <v>180764.59</v>
      </c>
    </row>
    <row r="11" spans="1:10" ht="30" customHeight="1" thickBot="1" x14ac:dyDescent="0.35">
      <c r="A11" s="79" t="s">
        <v>145</v>
      </c>
      <c r="B11" s="22">
        <f>B9+B10</f>
        <v>180764.59</v>
      </c>
    </row>
    <row r="12" spans="1:10" ht="30" customHeight="1" thickBot="1" x14ac:dyDescent="0.35">
      <c r="A12" s="79" t="s">
        <v>146</v>
      </c>
      <c r="B12" s="22">
        <f>B13+B14+B15+B16</f>
        <v>180764.59</v>
      </c>
    </row>
    <row r="13" spans="1:10" ht="30" customHeight="1" thickBot="1" x14ac:dyDescent="0.35">
      <c r="A13" s="83" t="s">
        <v>147</v>
      </c>
      <c r="B13" s="22"/>
    </row>
    <row r="14" spans="1:10" ht="30" customHeight="1" thickBot="1" x14ac:dyDescent="0.35">
      <c r="A14" s="83" t="s">
        <v>148</v>
      </c>
      <c r="B14" s="22"/>
    </row>
    <row r="15" spans="1:10" ht="30" customHeight="1" thickBot="1" x14ac:dyDescent="0.35">
      <c r="A15" s="83" t="s">
        <v>149</v>
      </c>
      <c r="B15" s="22"/>
    </row>
    <row r="16" spans="1:10" ht="30" customHeight="1" thickBot="1" x14ac:dyDescent="0.35">
      <c r="A16" s="83" t="s">
        <v>906</v>
      </c>
      <c r="B16" s="22">
        <v>180764.59</v>
      </c>
    </row>
    <row r="17" spans="1:2" ht="30" customHeight="1" thickBot="1" x14ac:dyDescent="0.35">
      <c r="A17" s="79" t="s">
        <v>150</v>
      </c>
      <c r="B17" s="22">
        <f>B11-B12</f>
        <v>0</v>
      </c>
    </row>
    <row r="19" spans="1:2" ht="15.6" x14ac:dyDescent="0.3">
      <c r="A19" s="45" t="s">
        <v>151</v>
      </c>
      <c r="B19" s="46"/>
    </row>
    <row r="20" spans="1:2" ht="15" thickBot="1" x14ac:dyDescent="0.35"/>
    <row r="21" spans="1:2" ht="28.5" customHeight="1" thickBot="1" x14ac:dyDescent="0.35">
      <c r="A21" s="85" t="s">
        <v>44</v>
      </c>
      <c r="B21" s="86" t="s">
        <v>142</v>
      </c>
    </row>
    <row r="22" spans="1:2" ht="15" thickBot="1" x14ac:dyDescent="0.35">
      <c r="A22" s="28">
        <v>1</v>
      </c>
      <c r="B22" s="29">
        <v>2</v>
      </c>
    </row>
    <row r="23" spans="1:2" ht="30" customHeight="1" thickBot="1" x14ac:dyDescent="0.35">
      <c r="A23" s="79" t="s">
        <v>152</v>
      </c>
      <c r="B23" s="22"/>
    </row>
    <row r="24" spans="1:2" ht="30" customHeight="1" thickBot="1" x14ac:dyDescent="0.35">
      <c r="A24" s="79" t="s">
        <v>153</v>
      </c>
      <c r="B24" s="22"/>
    </row>
    <row r="25" spans="1:2" ht="30" customHeight="1" thickBot="1" x14ac:dyDescent="0.35">
      <c r="A25" s="79" t="s">
        <v>154</v>
      </c>
      <c r="B25" s="22">
        <f>B23+B24</f>
        <v>0</v>
      </c>
    </row>
    <row r="26" spans="1:2" ht="30" customHeight="1" thickBot="1" x14ac:dyDescent="0.35">
      <c r="A26" s="79" t="s">
        <v>155</v>
      </c>
      <c r="B26" s="22">
        <f>B27+B28+B29</f>
        <v>0</v>
      </c>
    </row>
    <row r="27" spans="1:2" ht="30" customHeight="1" thickBot="1" x14ac:dyDescent="0.35">
      <c r="A27" s="83" t="s">
        <v>156</v>
      </c>
      <c r="B27" s="22"/>
    </row>
    <row r="28" spans="1:2" ht="30" customHeight="1" thickBot="1" x14ac:dyDescent="0.35">
      <c r="A28" s="83" t="s">
        <v>157</v>
      </c>
      <c r="B28" s="22"/>
    </row>
    <row r="29" spans="1:2" ht="30" customHeight="1" thickBot="1" x14ac:dyDescent="0.35">
      <c r="A29" s="83" t="s">
        <v>130</v>
      </c>
      <c r="B29" s="22"/>
    </row>
    <row r="30" spans="1:2" ht="30" customHeight="1" thickBot="1" x14ac:dyDescent="0.35">
      <c r="A30" s="79" t="s">
        <v>158</v>
      </c>
      <c r="B30" s="22">
        <f>B25-B26</f>
        <v>0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20"/>
  <sheetViews>
    <sheetView view="pageBreakPreview" zoomScale="90" zoomScaleNormal="100" zoomScaleSheetLayoutView="90" workbookViewId="0">
      <selection activeCell="D4" sqref="D4"/>
    </sheetView>
  </sheetViews>
  <sheetFormatPr defaultRowHeight="14.4" x14ac:dyDescent="0.3"/>
  <cols>
    <col min="1" max="1" width="17.5546875" customWidth="1"/>
    <col min="2" max="2" width="18.88671875" customWidth="1"/>
    <col min="3" max="4" width="19" customWidth="1"/>
    <col min="5" max="5" width="18.88671875" customWidth="1"/>
    <col min="6" max="6" width="18.109375" customWidth="1"/>
    <col min="7" max="7" width="18.88671875" customWidth="1"/>
  </cols>
  <sheetData>
    <row r="1" spans="1:7" ht="18" x14ac:dyDescent="0.3">
      <c r="A1" s="631" t="s">
        <v>613</v>
      </c>
      <c r="B1" s="631"/>
      <c r="C1" s="631"/>
      <c r="D1" s="631"/>
      <c r="E1" s="631"/>
      <c r="F1" s="631"/>
    </row>
    <row r="3" spans="1:7" ht="43.5" customHeight="1" x14ac:dyDescent="0.3">
      <c r="A3" s="670" t="s">
        <v>159</v>
      </c>
      <c r="B3" s="670"/>
      <c r="C3" s="670"/>
      <c r="D3" s="670"/>
      <c r="E3" s="670"/>
      <c r="F3" s="670"/>
      <c r="G3" s="670"/>
    </row>
    <row r="4" spans="1:7" ht="24" customHeight="1" x14ac:dyDescent="0.3">
      <c r="A4" s="100" t="s">
        <v>199</v>
      </c>
      <c r="B4" s="99"/>
      <c r="C4" s="99"/>
      <c r="D4" s="222" t="s">
        <v>905</v>
      </c>
      <c r="E4" s="99"/>
      <c r="F4" s="99"/>
      <c r="G4" s="99"/>
    </row>
    <row r="5" spans="1:7" ht="15" thickBot="1" x14ac:dyDescent="0.35"/>
    <row r="6" spans="1:7" ht="37.5" customHeight="1" thickBot="1" x14ac:dyDescent="0.35">
      <c r="A6" s="671" t="s">
        <v>44</v>
      </c>
      <c r="B6" s="671" t="s">
        <v>72</v>
      </c>
      <c r="C6" s="671" t="s">
        <v>160</v>
      </c>
      <c r="D6" s="633" t="s">
        <v>110</v>
      </c>
      <c r="E6" s="634"/>
      <c r="F6" s="635"/>
      <c r="G6" s="671" t="s">
        <v>74</v>
      </c>
    </row>
    <row r="7" spans="1:7" ht="49.5" customHeight="1" x14ac:dyDescent="0.3">
      <c r="A7" s="672"/>
      <c r="B7" s="672"/>
      <c r="C7" s="672"/>
      <c r="D7" s="671" t="s">
        <v>162</v>
      </c>
      <c r="E7" s="671" t="s">
        <v>163</v>
      </c>
      <c r="F7" s="70" t="s">
        <v>164</v>
      </c>
      <c r="G7" s="672"/>
    </row>
    <row r="8" spans="1:7" ht="15" thickBot="1" x14ac:dyDescent="0.35">
      <c r="A8" s="673"/>
      <c r="B8" s="673"/>
      <c r="C8" s="673"/>
      <c r="D8" s="673"/>
      <c r="E8" s="673"/>
      <c r="F8" s="25" t="s">
        <v>165</v>
      </c>
      <c r="G8" s="26" t="s">
        <v>161</v>
      </c>
    </row>
    <row r="9" spans="1:7" ht="15" thickBot="1" x14ac:dyDescent="0.35">
      <c r="A9" s="28">
        <v>1</v>
      </c>
      <c r="B9" s="28">
        <v>2</v>
      </c>
      <c r="C9" s="28">
        <v>3</v>
      </c>
      <c r="D9" s="85">
        <v>4</v>
      </c>
      <c r="E9" s="85">
        <v>5</v>
      </c>
      <c r="F9" s="85">
        <v>6</v>
      </c>
      <c r="G9" s="86">
        <v>7</v>
      </c>
    </row>
    <row r="10" spans="1:7" ht="33" customHeight="1" thickBot="1" x14ac:dyDescent="0.35">
      <c r="A10" s="71" t="s">
        <v>166</v>
      </c>
      <c r="B10" s="11">
        <f>B11+B12+B13+B14</f>
        <v>0</v>
      </c>
      <c r="C10" s="11">
        <f t="shared" ref="C10:G10" si="0">C11+C12+C13+C14</f>
        <v>0</v>
      </c>
      <c r="D10" s="11">
        <f t="shared" si="0"/>
        <v>0</v>
      </c>
      <c r="E10" s="11">
        <f t="shared" si="0"/>
        <v>0</v>
      </c>
      <c r="F10" s="11">
        <f t="shared" si="0"/>
        <v>0</v>
      </c>
      <c r="G10" s="13">
        <f t="shared" si="0"/>
        <v>0</v>
      </c>
    </row>
    <row r="11" spans="1:7" ht="45" customHeight="1" thickBot="1" x14ac:dyDescent="0.35">
      <c r="A11" s="84" t="s">
        <v>167</v>
      </c>
      <c r="B11" s="11"/>
      <c r="C11" s="11"/>
      <c r="D11" s="11"/>
      <c r="E11" s="11"/>
      <c r="F11" s="11">
        <f>D11+E11</f>
        <v>0</v>
      </c>
      <c r="G11" s="13">
        <f>B11+C11-F11</f>
        <v>0</v>
      </c>
    </row>
    <row r="12" spans="1:7" ht="46.5" customHeight="1" thickBot="1" x14ac:dyDescent="0.35">
      <c r="A12" s="84" t="s">
        <v>168</v>
      </c>
      <c r="B12" s="11"/>
      <c r="C12" s="11"/>
      <c r="D12" s="11"/>
      <c r="E12" s="11"/>
      <c r="F12" s="11">
        <f t="shared" ref="F12:F19" si="1">D12+E12</f>
        <v>0</v>
      </c>
      <c r="G12" s="13">
        <f t="shared" ref="G12:G14" si="2">B12+C12-F12</f>
        <v>0</v>
      </c>
    </row>
    <row r="13" spans="1:7" ht="53.25" customHeight="1" thickBot="1" x14ac:dyDescent="0.35">
      <c r="A13" s="84" t="s">
        <v>169</v>
      </c>
      <c r="B13" s="89"/>
      <c r="C13" s="11"/>
      <c r="D13" s="11"/>
      <c r="E13" s="11"/>
      <c r="F13" s="11">
        <f t="shared" si="1"/>
        <v>0</v>
      </c>
      <c r="G13" s="13">
        <f t="shared" si="2"/>
        <v>0</v>
      </c>
    </row>
    <row r="14" spans="1:7" ht="33" customHeight="1" thickBot="1" x14ac:dyDescent="0.35">
      <c r="A14" s="84" t="s">
        <v>170</v>
      </c>
      <c r="B14" s="89"/>
      <c r="C14" s="11"/>
      <c r="D14" s="11"/>
      <c r="E14" s="11"/>
      <c r="F14" s="11">
        <f t="shared" si="1"/>
        <v>0</v>
      </c>
      <c r="G14" s="13">
        <f t="shared" si="2"/>
        <v>0</v>
      </c>
    </row>
    <row r="15" spans="1:7" ht="40.5" customHeight="1" thickBot="1" x14ac:dyDescent="0.35">
      <c r="A15" s="88" t="s">
        <v>171</v>
      </c>
      <c r="B15" s="89">
        <f>B16+B17+B18+B19</f>
        <v>0</v>
      </c>
      <c r="C15" s="89">
        <f t="shared" ref="C15:G15" si="3">C16+C17+C18+C19</f>
        <v>0</v>
      </c>
      <c r="D15" s="89">
        <f t="shared" si="3"/>
        <v>0</v>
      </c>
      <c r="E15" s="89">
        <f t="shared" si="3"/>
        <v>0</v>
      </c>
      <c r="F15" s="89">
        <f t="shared" si="3"/>
        <v>0</v>
      </c>
      <c r="G15" s="90">
        <f t="shared" si="3"/>
        <v>0</v>
      </c>
    </row>
    <row r="16" spans="1:7" ht="46.5" customHeight="1" thickBot="1" x14ac:dyDescent="0.35">
      <c r="A16" s="84" t="s">
        <v>167</v>
      </c>
      <c r="B16" s="89"/>
      <c r="C16" s="11"/>
      <c r="D16" s="11"/>
      <c r="E16" s="11"/>
      <c r="F16" s="11">
        <f t="shared" si="1"/>
        <v>0</v>
      </c>
      <c r="G16" s="13">
        <f>B16+C16-F16</f>
        <v>0</v>
      </c>
    </row>
    <row r="17" spans="1:7" ht="48.75" customHeight="1" thickBot="1" x14ac:dyDescent="0.35">
      <c r="A17" s="84" t="s">
        <v>168</v>
      </c>
      <c r="B17" s="89"/>
      <c r="C17" s="11"/>
      <c r="D17" s="11"/>
      <c r="E17" s="11"/>
      <c r="F17" s="11">
        <f t="shared" si="1"/>
        <v>0</v>
      </c>
      <c r="G17" s="13">
        <f t="shared" ref="G17:G19" si="4">B17+C17-F17</f>
        <v>0</v>
      </c>
    </row>
    <row r="18" spans="1:7" ht="54.75" customHeight="1" thickBot="1" x14ac:dyDescent="0.35">
      <c r="A18" s="84" t="s">
        <v>169</v>
      </c>
      <c r="B18" s="89"/>
      <c r="C18" s="11"/>
      <c r="D18" s="11"/>
      <c r="E18" s="11"/>
      <c r="F18" s="11">
        <f t="shared" si="1"/>
        <v>0</v>
      </c>
      <c r="G18" s="13">
        <f t="shared" si="4"/>
        <v>0</v>
      </c>
    </row>
    <row r="19" spans="1:7" ht="35.25" customHeight="1" thickBot="1" x14ac:dyDescent="0.35">
      <c r="A19" s="84" t="s">
        <v>170</v>
      </c>
      <c r="B19" s="89"/>
      <c r="C19" s="11"/>
      <c r="D19" s="11"/>
      <c r="E19" s="11"/>
      <c r="F19" s="11">
        <f t="shared" si="1"/>
        <v>0</v>
      </c>
      <c r="G19" s="13">
        <f t="shared" si="4"/>
        <v>0</v>
      </c>
    </row>
    <row r="20" spans="1:7" ht="31.5" customHeight="1" thickBot="1" x14ac:dyDescent="0.35">
      <c r="A20" s="68" t="s">
        <v>22</v>
      </c>
      <c r="B20" s="61">
        <f>B10+B15</f>
        <v>0</v>
      </c>
      <c r="C20" s="61">
        <f t="shared" ref="C20:G20" si="5">C10+C15</f>
        <v>0</v>
      </c>
      <c r="D20" s="61">
        <f t="shared" si="5"/>
        <v>0</v>
      </c>
      <c r="E20" s="61">
        <f t="shared" si="5"/>
        <v>0</v>
      </c>
      <c r="F20" s="61">
        <f t="shared" si="5"/>
        <v>0</v>
      </c>
      <c r="G20" s="91">
        <f t="shared" si="5"/>
        <v>0</v>
      </c>
    </row>
  </sheetData>
  <mergeCells count="9">
    <mergeCell ref="A1:F1"/>
    <mergeCell ref="A3:G3"/>
    <mergeCell ref="D6:F6"/>
    <mergeCell ref="D7:D8"/>
    <mergeCell ref="E7:E8"/>
    <mergeCell ref="A6:A8"/>
    <mergeCell ref="B6:B8"/>
    <mergeCell ref="C6:C8"/>
    <mergeCell ref="G6:G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36"/>
  <sheetViews>
    <sheetView view="pageBreakPreview" topLeftCell="A18" zoomScale="90" zoomScaleNormal="100" zoomScaleSheetLayoutView="90" workbookViewId="0">
      <selection activeCell="E9" sqref="E9"/>
    </sheetView>
  </sheetViews>
  <sheetFormatPr defaultRowHeight="14.4" x14ac:dyDescent="0.3"/>
  <cols>
    <col min="1" max="1" width="27.44140625" customWidth="1"/>
    <col min="2" max="2" width="18.44140625" customWidth="1"/>
    <col min="3" max="3" width="17.88671875" customWidth="1"/>
    <col min="4" max="4" width="18" customWidth="1"/>
    <col min="5" max="6" width="18.109375" customWidth="1"/>
    <col min="7" max="7" width="18.5546875" customWidth="1"/>
    <col min="8" max="8" width="18.33203125" customWidth="1"/>
    <col min="9" max="10" width="18" customWidth="1"/>
    <col min="11" max="11" width="18.33203125" customWidth="1"/>
  </cols>
  <sheetData>
    <row r="1" spans="1:11" ht="18" x14ac:dyDescent="0.3">
      <c r="A1" s="631" t="s">
        <v>613</v>
      </c>
      <c r="B1" s="631"/>
      <c r="C1" s="631"/>
      <c r="D1" s="631"/>
      <c r="E1" s="631"/>
      <c r="F1" s="631"/>
    </row>
    <row r="3" spans="1:11" ht="45" customHeight="1" x14ac:dyDescent="0.3">
      <c r="A3" s="670" t="s">
        <v>172</v>
      </c>
      <c r="B3" s="670"/>
      <c r="C3" s="670"/>
      <c r="D3" s="670"/>
      <c r="E3" s="670"/>
      <c r="F3" s="670"/>
      <c r="G3" s="670"/>
      <c r="H3" s="670"/>
      <c r="I3" s="670"/>
      <c r="J3" s="92"/>
      <c r="K3" s="92"/>
    </row>
    <row r="4" spans="1:11" ht="15.6" x14ac:dyDescent="0.3">
      <c r="A4" s="45" t="s">
        <v>173</v>
      </c>
      <c r="B4" s="77"/>
      <c r="C4" s="77"/>
      <c r="D4" s="77"/>
      <c r="E4" s="46"/>
      <c r="F4" s="46"/>
      <c r="G4" s="46"/>
      <c r="H4" s="46"/>
      <c r="I4" s="46"/>
    </row>
    <row r="5" spans="1:11" ht="15.6" x14ac:dyDescent="0.3">
      <c r="A5" s="45" t="s">
        <v>174</v>
      </c>
      <c r="B5" s="77"/>
      <c r="C5" s="77"/>
      <c r="D5" s="77"/>
      <c r="E5" s="46"/>
      <c r="F5" s="46"/>
      <c r="G5" s="46"/>
      <c r="H5" s="46"/>
      <c r="I5" s="46"/>
    </row>
    <row r="6" spans="1:11" ht="15.6" x14ac:dyDescent="0.3">
      <c r="A6" s="45" t="s">
        <v>175</v>
      </c>
      <c r="B6" s="77"/>
      <c r="C6" s="77"/>
      <c r="D6" s="77"/>
      <c r="E6" s="46"/>
      <c r="F6" s="46"/>
      <c r="G6" s="46"/>
      <c r="H6" s="46"/>
      <c r="I6" s="46"/>
    </row>
    <row r="7" spans="1:11" ht="15.6" x14ac:dyDescent="0.3">
      <c r="A7" s="45" t="s">
        <v>176</v>
      </c>
      <c r="B7" s="77"/>
      <c r="C7" s="77"/>
      <c r="D7" s="77"/>
      <c r="E7" s="46"/>
      <c r="F7" s="46"/>
      <c r="G7" s="46"/>
      <c r="H7" s="46"/>
      <c r="I7" s="46"/>
    </row>
    <row r="9" spans="1:11" ht="15.6" x14ac:dyDescent="0.3">
      <c r="A9" s="54" t="s">
        <v>177</v>
      </c>
      <c r="B9" s="46"/>
      <c r="C9" s="46"/>
      <c r="D9" s="46"/>
      <c r="E9" s="222" t="s">
        <v>905</v>
      </c>
      <c r="F9" s="46"/>
    </row>
    <row r="10" spans="1:11" ht="15" thickBot="1" x14ac:dyDescent="0.35"/>
    <row r="11" spans="1:11" ht="15" thickBot="1" x14ac:dyDescent="0.35">
      <c r="A11" s="671" t="s">
        <v>44</v>
      </c>
      <c r="B11" s="693" t="s">
        <v>178</v>
      </c>
      <c r="C11" s="704"/>
      <c r="D11" s="704"/>
      <c r="E11" s="704"/>
      <c r="F11" s="704"/>
      <c r="G11" s="704"/>
      <c r="H11" s="704"/>
      <c r="I11" s="694"/>
      <c r="J11" s="695" t="s">
        <v>22</v>
      </c>
      <c r="K11" s="696"/>
    </row>
    <row r="12" spans="1:11" x14ac:dyDescent="0.3">
      <c r="A12" s="672"/>
      <c r="B12" s="695" t="s">
        <v>179</v>
      </c>
      <c r="C12" s="696"/>
      <c r="D12" s="695" t="s">
        <v>612</v>
      </c>
      <c r="E12" s="696"/>
      <c r="F12" s="705" t="s">
        <v>180</v>
      </c>
      <c r="G12" s="706"/>
      <c r="H12" s="695" t="s">
        <v>181</v>
      </c>
      <c r="I12" s="696"/>
      <c r="J12" s="697"/>
      <c r="K12" s="698"/>
    </row>
    <row r="13" spans="1:11" ht="15" thickBot="1" x14ac:dyDescent="0.35">
      <c r="A13" s="672"/>
      <c r="B13" s="699"/>
      <c r="C13" s="700"/>
      <c r="D13" s="699"/>
      <c r="E13" s="700"/>
      <c r="F13" s="707"/>
      <c r="G13" s="708"/>
      <c r="H13" s="699"/>
      <c r="I13" s="700"/>
      <c r="J13" s="697"/>
      <c r="K13" s="698"/>
    </row>
    <row r="14" spans="1:11" ht="15" thickBot="1" x14ac:dyDescent="0.35">
      <c r="A14" s="672"/>
      <c r="B14" s="693" t="s">
        <v>45</v>
      </c>
      <c r="C14" s="704"/>
      <c r="D14" s="704"/>
      <c r="E14" s="704"/>
      <c r="F14" s="704"/>
      <c r="G14" s="704"/>
      <c r="H14" s="704"/>
      <c r="I14" s="694"/>
      <c r="J14" s="699"/>
      <c r="K14" s="700"/>
    </row>
    <row r="15" spans="1:11" ht="15" thickBot="1" x14ac:dyDescent="0.35">
      <c r="A15" s="673"/>
      <c r="B15" s="97" t="s">
        <v>182</v>
      </c>
      <c r="C15" s="97" t="s">
        <v>183</v>
      </c>
      <c r="D15" s="97" t="s">
        <v>182</v>
      </c>
      <c r="E15" s="97" t="s">
        <v>183</v>
      </c>
      <c r="F15" s="97" t="s">
        <v>182</v>
      </c>
      <c r="G15" s="97" t="s">
        <v>183</v>
      </c>
      <c r="H15" s="97" t="s">
        <v>182</v>
      </c>
      <c r="I15" s="97" t="s">
        <v>183</v>
      </c>
      <c r="J15" s="97" t="s">
        <v>182</v>
      </c>
      <c r="K15" s="98" t="s">
        <v>183</v>
      </c>
    </row>
    <row r="16" spans="1:11" ht="15" customHeight="1" thickBot="1" x14ac:dyDescent="0.35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8</v>
      </c>
      <c r="I16" s="28">
        <v>9</v>
      </c>
      <c r="J16" s="95" t="s">
        <v>197</v>
      </c>
      <c r="K16" s="96" t="s">
        <v>198</v>
      </c>
    </row>
    <row r="17" spans="1:11" ht="39.75" customHeight="1" thickBot="1" x14ac:dyDescent="0.35">
      <c r="A17" s="79" t="s">
        <v>184</v>
      </c>
      <c r="B17" s="20">
        <f>B18+B19</f>
        <v>0</v>
      </c>
      <c r="C17" s="20">
        <f t="shared" ref="C17:K17" si="0">C18+C19</f>
        <v>0</v>
      </c>
      <c r="D17" s="20">
        <f t="shared" si="0"/>
        <v>0</v>
      </c>
      <c r="E17" s="20">
        <f t="shared" si="0"/>
        <v>0</v>
      </c>
      <c r="F17" s="20">
        <f t="shared" si="0"/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3">
        <f t="shared" si="0"/>
        <v>0</v>
      </c>
    </row>
    <row r="18" spans="1:11" ht="33" customHeight="1" thickBot="1" x14ac:dyDescent="0.35">
      <c r="A18" s="83" t="s">
        <v>185</v>
      </c>
      <c r="B18" s="21"/>
      <c r="C18" s="21"/>
      <c r="D18" s="21"/>
      <c r="E18" s="21"/>
      <c r="F18" s="21"/>
      <c r="G18" s="21"/>
      <c r="H18" s="21"/>
      <c r="I18" s="21"/>
      <c r="J18" s="21">
        <f>B18+D18+F18+H18</f>
        <v>0</v>
      </c>
      <c r="K18" s="22">
        <f>C18+E18+G18+I18</f>
        <v>0</v>
      </c>
    </row>
    <row r="19" spans="1:11" ht="23.25" customHeight="1" thickBot="1" x14ac:dyDescent="0.35">
      <c r="A19" s="83" t="s">
        <v>130</v>
      </c>
      <c r="B19" s="21"/>
      <c r="C19" s="21"/>
      <c r="D19" s="21"/>
      <c r="E19" s="21"/>
      <c r="F19" s="21"/>
      <c r="G19" s="21"/>
      <c r="H19" s="21"/>
      <c r="I19" s="21"/>
      <c r="J19" s="21">
        <f t="shared" ref="J19:J35" si="1">B19+D19+F19+H19</f>
        <v>0</v>
      </c>
      <c r="K19" s="22">
        <f t="shared" ref="K19:K35" si="2">C19+E19+G19+I19</f>
        <v>0</v>
      </c>
    </row>
    <row r="20" spans="1:11" ht="63.75" customHeight="1" thickBot="1" x14ac:dyDescent="0.35">
      <c r="A20" s="83" t="s">
        <v>186</v>
      </c>
      <c r="B20" s="20">
        <f>B21+B22</f>
        <v>0</v>
      </c>
      <c r="C20" s="20">
        <f t="shared" ref="C20:K20" si="3">C21+C22</f>
        <v>0</v>
      </c>
      <c r="D20" s="20">
        <f t="shared" si="3"/>
        <v>0</v>
      </c>
      <c r="E20" s="20">
        <f t="shared" si="3"/>
        <v>0</v>
      </c>
      <c r="F20" s="20">
        <f t="shared" si="3"/>
        <v>0</v>
      </c>
      <c r="G20" s="20">
        <f t="shared" si="3"/>
        <v>0</v>
      </c>
      <c r="H20" s="20">
        <f t="shared" si="3"/>
        <v>0</v>
      </c>
      <c r="I20" s="20">
        <f t="shared" si="3"/>
        <v>0</v>
      </c>
      <c r="J20" s="20">
        <f t="shared" si="3"/>
        <v>0</v>
      </c>
      <c r="K20" s="23">
        <f t="shared" si="3"/>
        <v>0</v>
      </c>
    </row>
    <row r="21" spans="1:11" ht="30" customHeight="1" thickBot="1" x14ac:dyDescent="0.35">
      <c r="A21" s="83" t="s">
        <v>185</v>
      </c>
      <c r="B21" s="21"/>
      <c r="C21" s="21"/>
      <c r="D21" s="21"/>
      <c r="E21" s="21"/>
      <c r="F21" s="21"/>
      <c r="G21" s="21"/>
      <c r="H21" s="21"/>
      <c r="I21" s="21"/>
      <c r="J21" s="21">
        <f t="shared" si="1"/>
        <v>0</v>
      </c>
      <c r="K21" s="22">
        <f t="shared" si="2"/>
        <v>0</v>
      </c>
    </row>
    <row r="22" spans="1:11" ht="23.25" customHeight="1" thickBot="1" x14ac:dyDescent="0.35">
      <c r="A22" s="83" t="s">
        <v>130</v>
      </c>
      <c r="B22" s="21"/>
      <c r="C22" s="21"/>
      <c r="D22" s="21"/>
      <c r="E22" s="21"/>
      <c r="F22" s="21"/>
      <c r="G22" s="21"/>
      <c r="H22" s="21"/>
      <c r="I22" s="21"/>
      <c r="J22" s="21">
        <f t="shared" si="1"/>
        <v>0</v>
      </c>
      <c r="K22" s="22">
        <f t="shared" si="2"/>
        <v>0</v>
      </c>
    </row>
    <row r="23" spans="1:11" ht="42" customHeight="1" thickBot="1" x14ac:dyDescent="0.35">
      <c r="A23" s="79" t="s">
        <v>187</v>
      </c>
      <c r="B23" s="21">
        <f>SUM(B24:B32)</f>
        <v>0</v>
      </c>
      <c r="C23" s="21">
        <f t="shared" ref="C23:K23" si="4">SUM(C24:C32)</f>
        <v>0</v>
      </c>
      <c r="D23" s="21">
        <f t="shared" si="4"/>
        <v>0</v>
      </c>
      <c r="E23" s="21">
        <f t="shared" si="4"/>
        <v>0</v>
      </c>
      <c r="F23" s="21">
        <f t="shared" si="4"/>
        <v>0</v>
      </c>
      <c r="G23" s="21">
        <f t="shared" si="4"/>
        <v>0</v>
      </c>
      <c r="H23" s="21">
        <f t="shared" si="4"/>
        <v>0</v>
      </c>
      <c r="I23" s="21">
        <f t="shared" si="4"/>
        <v>0</v>
      </c>
      <c r="J23" s="21">
        <f t="shared" si="4"/>
        <v>0</v>
      </c>
      <c r="K23" s="22">
        <f t="shared" si="4"/>
        <v>0</v>
      </c>
    </row>
    <row r="24" spans="1:11" ht="30" customHeight="1" thickBot="1" x14ac:dyDescent="0.35">
      <c r="A24" s="83" t="s">
        <v>188</v>
      </c>
      <c r="B24" s="21"/>
      <c r="C24" s="21"/>
      <c r="D24" s="21"/>
      <c r="E24" s="21"/>
      <c r="F24" s="21"/>
      <c r="G24" s="21"/>
      <c r="H24" s="21"/>
      <c r="I24" s="21"/>
      <c r="J24" s="21">
        <f t="shared" si="1"/>
        <v>0</v>
      </c>
      <c r="K24" s="22">
        <f t="shared" si="2"/>
        <v>0</v>
      </c>
    </row>
    <row r="25" spans="1:11" ht="46.5" customHeight="1" thickBot="1" x14ac:dyDescent="0.35">
      <c r="A25" s="83" t="s">
        <v>189</v>
      </c>
      <c r="B25" s="21"/>
      <c r="C25" s="21"/>
      <c r="D25" s="21"/>
      <c r="E25" s="21"/>
      <c r="F25" s="21"/>
      <c r="G25" s="21"/>
      <c r="H25" s="21"/>
      <c r="I25" s="21"/>
      <c r="J25" s="21">
        <f t="shared" si="1"/>
        <v>0</v>
      </c>
      <c r="K25" s="22">
        <f t="shared" si="2"/>
        <v>0</v>
      </c>
    </row>
    <row r="26" spans="1:11" ht="36.75" customHeight="1" thickBot="1" x14ac:dyDescent="0.35">
      <c r="A26" s="83" t="s">
        <v>190</v>
      </c>
      <c r="B26" s="21"/>
      <c r="C26" s="21"/>
      <c r="D26" s="21"/>
      <c r="E26" s="21"/>
      <c r="F26" s="21"/>
      <c r="G26" s="21"/>
      <c r="H26" s="21"/>
      <c r="I26" s="21"/>
      <c r="J26" s="21">
        <f t="shared" si="1"/>
        <v>0</v>
      </c>
      <c r="K26" s="22">
        <f t="shared" si="2"/>
        <v>0</v>
      </c>
    </row>
    <row r="27" spans="1:11" ht="37.5" customHeight="1" thickBot="1" x14ac:dyDescent="0.35">
      <c r="A27" s="83" t="s">
        <v>185</v>
      </c>
      <c r="B27" s="21"/>
      <c r="C27" s="21"/>
      <c r="D27" s="21"/>
      <c r="E27" s="21"/>
      <c r="F27" s="21"/>
      <c r="G27" s="21"/>
      <c r="H27" s="21"/>
      <c r="I27" s="21"/>
      <c r="J27" s="21">
        <f t="shared" si="1"/>
        <v>0</v>
      </c>
      <c r="K27" s="22">
        <f t="shared" si="2"/>
        <v>0</v>
      </c>
    </row>
    <row r="28" spans="1:11" ht="37.5" customHeight="1" thickBot="1" x14ac:dyDescent="0.35">
      <c r="A28" s="83" t="s">
        <v>191</v>
      </c>
      <c r="B28" s="21"/>
      <c r="C28" s="21"/>
      <c r="D28" s="21"/>
      <c r="E28" s="21"/>
      <c r="F28" s="21"/>
      <c r="G28" s="21"/>
      <c r="H28" s="21"/>
      <c r="I28" s="21"/>
      <c r="J28" s="21">
        <f t="shared" si="1"/>
        <v>0</v>
      </c>
      <c r="K28" s="22">
        <f t="shared" si="2"/>
        <v>0</v>
      </c>
    </row>
    <row r="29" spans="1:11" ht="42" customHeight="1" thickBot="1" x14ac:dyDescent="0.35">
      <c r="A29" s="83" t="s">
        <v>192</v>
      </c>
      <c r="B29" s="21"/>
      <c r="C29" s="21"/>
      <c r="D29" s="21"/>
      <c r="E29" s="21"/>
      <c r="F29" s="21"/>
      <c r="G29" s="21"/>
      <c r="H29" s="21"/>
      <c r="I29" s="21"/>
      <c r="J29" s="21">
        <f t="shared" si="1"/>
        <v>0</v>
      </c>
      <c r="K29" s="22">
        <f t="shared" si="2"/>
        <v>0</v>
      </c>
    </row>
    <row r="30" spans="1:11" ht="66.75" customHeight="1" thickBot="1" x14ac:dyDescent="0.35">
      <c r="A30" s="94" t="s">
        <v>193</v>
      </c>
      <c r="B30" s="21"/>
      <c r="C30" s="21"/>
      <c r="D30" s="21"/>
      <c r="E30" s="21"/>
      <c r="F30" s="21"/>
      <c r="G30" s="21"/>
      <c r="H30" s="21"/>
      <c r="I30" s="21"/>
      <c r="J30" s="21">
        <f t="shared" si="1"/>
        <v>0</v>
      </c>
      <c r="K30" s="22">
        <f t="shared" si="2"/>
        <v>0</v>
      </c>
    </row>
    <row r="31" spans="1:11" ht="31.5" customHeight="1" thickBot="1" x14ac:dyDescent="0.35">
      <c r="A31" s="83" t="s">
        <v>194</v>
      </c>
      <c r="B31" s="21"/>
      <c r="C31" s="21"/>
      <c r="D31" s="21"/>
      <c r="E31" s="21"/>
      <c r="F31" s="21"/>
      <c r="G31" s="21"/>
      <c r="H31" s="21"/>
      <c r="I31" s="21"/>
      <c r="J31" s="21">
        <f t="shared" si="1"/>
        <v>0</v>
      </c>
      <c r="K31" s="22">
        <f t="shared" si="2"/>
        <v>0</v>
      </c>
    </row>
    <row r="32" spans="1:11" ht="30" customHeight="1" thickBot="1" x14ac:dyDescent="0.35">
      <c r="A32" s="83" t="s">
        <v>130</v>
      </c>
      <c r="B32" s="21"/>
      <c r="C32" s="21"/>
      <c r="D32" s="21"/>
      <c r="E32" s="21"/>
      <c r="F32" s="21"/>
      <c r="G32" s="21"/>
      <c r="H32" s="21"/>
      <c r="I32" s="21"/>
      <c r="J32" s="21">
        <f t="shared" si="1"/>
        <v>0</v>
      </c>
      <c r="K32" s="22">
        <f t="shared" si="2"/>
        <v>0</v>
      </c>
    </row>
    <row r="33" spans="1:11" ht="30" customHeight="1" thickBot="1" x14ac:dyDescent="0.35">
      <c r="A33" s="79" t="s">
        <v>195</v>
      </c>
      <c r="B33" s="20">
        <f>B34+B35</f>
        <v>0</v>
      </c>
      <c r="C33" s="20">
        <f t="shared" ref="C33:K33" si="5">C34+C35</f>
        <v>0</v>
      </c>
      <c r="D33" s="20">
        <f t="shared" si="5"/>
        <v>0</v>
      </c>
      <c r="E33" s="20">
        <f t="shared" si="5"/>
        <v>0</v>
      </c>
      <c r="F33" s="20">
        <f t="shared" si="5"/>
        <v>0</v>
      </c>
      <c r="G33" s="20">
        <f t="shared" si="5"/>
        <v>0</v>
      </c>
      <c r="H33" s="20">
        <f t="shared" si="5"/>
        <v>0</v>
      </c>
      <c r="I33" s="20">
        <f t="shared" si="5"/>
        <v>0</v>
      </c>
      <c r="J33" s="20">
        <f t="shared" si="5"/>
        <v>0</v>
      </c>
      <c r="K33" s="23">
        <f t="shared" si="5"/>
        <v>0</v>
      </c>
    </row>
    <row r="34" spans="1:11" ht="41.25" customHeight="1" thickBot="1" x14ac:dyDescent="0.35">
      <c r="A34" s="83" t="s">
        <v>196</v>
      </c>
      <c r="B34" s="21"/>
      <c r="C34" s="21"/>
      <c r="D34" s="21"/>
      <c r="E34" s="21"/>
      <c r="F34" s="21"/>
      <c r="G34" s="21"/>
      <c r="H34" s="21"/>
      <c r="I34" s="21"/>
      <c r="J34" s="21">
        <f t="shared" si="1"/>
        <v>0</v>
      </c>
      <c r="K34" s="22">
        <f t="shared" si="2"/>
        <v>0</v>
      </c>
    </row>
    <row r="35" spans="1:11" ht="21.75" customHeight="1" thickBot="1" x14ac:dyDescent="0.35">
      <c r="A35" s="83" t="s">
        <v>130</v>
      </c>
      <c r="B35" s="21"/>
      <c r="C35" s="21"/>
      <c r="D35" s="21"/>
      <c r="E35" s="21"/>
      <c r="F35" s="21"/>
      <c r="G35" s="21"/>
      <c r="H35" s="21"/>
      <c r="I35" s="21"/>
      <c r="J35" s="21">
        <f t="shared" si="1"/>
        <v>0</v>
      </c>
      <c r="K35" s="22">
        <f t="shared" si="2"/>
        <v>0</v>
      </c>
    </row>
    <row r="36" spans="1:11" ht="24.75" customHeight="1" thickBot="1" x14ac:dyDescent="0.35">
      <c r="A36" s="76" t="s">
        <v>22</v>
      </c>
      <c r="B36" s="15">
        <f>B17+B20+B23+B33</f>
        <v>0</v>
      </c>
      <c r="C36" s="15">
        <f t="shared" ref="C36:K36" si="6">C17+C20+C23+C33</f>
        <v>0</v>
      </c>
      <c r="D36" s="15">
        <f t="shared" si="6"/>
        <v>0</v>
      </c>
      <c r="E36" s="15">
        <f t="shared" si="6"/>
        <v>0</v>
      </c>
      <c r="F36" s="15">
        <f t="shared" si="6"/>
        <v>0</v>
      </c>
      <c r="G36" s="15">
        <f t="shared" si="6"/>
        <v>0</v>
      </c>
      <c r="H36" s="15">
        <f t="shared" si="6"/>
        <v>0</v>
      </c>
      <c r="I36" s="15">
        <f t="shared" si="6"/>
        <v>0</v>
      </c>
      <c r="J36" s="15">
        <f t="shared" si="6"/>
        <v>0</v>
      </c>
      <c r="K36" s="30">
        <f t="shared" si="6"/>
        <v>0</v>
      </c>
    </row>
  </sheetData>
  <mergeCells count="10">
    <mergeCell ref="A1:F1"/>
    <mergeCell ref="A3:I3"/>
    <mergeCell ref="B11:I11"/>
    <mergeCell ref="A11:A15"/>
    <mergeCell ref="J11:K14"/>
    <mergeCell ref="B12:C13"/>
    <mergeCell ref="D12:E13"/>
    <mergeCell ref="H12:I13"/>
    <mergeCell ref="F12:G13"/>
    <mergeCell ref="B14:I1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14"/>
  <sheetViews>
    <sheetView view="pageBreakPreview" zoomScale="150" zoomScaleNormal="100" zoomScaleSheetLayoutView="150" workbookViewId="0">
      <selection activeCell="G5" sqref="G5"/>
    </sheetView>
  </sheetViews>
  <sheetFormatPr defaultRowHeight="14.4" x14ac:dyDescent="0.3"/>
  <cols>
    <col min="1" max="1" width="12.33203125" customWidth="1"/>
    <col min="2" max="9" width="12.6640625" customWidth="1"/>
  </cols>
  <sheetData>
    <row r="1" spans="1:9" ht="18" x14ac:dyDescent="0.35">
      <c r="A1" s="709" t="s">
        <v>615</v>
      </c>
      <c r="B1" s="709"/>
      <c r="C1" s="709"/>
      <c r="D1" s="709"/>
      <c r="E1" s="709"/>
      <c r="F1" s="709"/>
      <c r="G1" s="709"/>
      <c r="H1" s="709"/>
      <c r="I1" s="709"/>
    </row>
    <row r="3" spans="1:9" ht="30" customHeight="1" x14ac:dyDescent="0.3">
      <c r="A3" s="670" t="s">
        <v>206</v>
      </c>
      <c r="B3" s="670"/>
      <c r="C3" s="670"/>
      <c r="D3" s="670"/>
      <c r="E3" s="670"/>
      <c r="F3" s="670"/>
      <c r="G3" s="670"/>
      <c r="H3" s="670"/>
      <c r="I3" s="670"/>
    </row>
    <row r="4" spans="1:9" ht="12.75" customHeight="1" x14ac:dyDescent="0.3">
      <c r="A4" s="52"/>
      <c r="B4" s="52"/>
      <c r="C4" s="52"/>
      <c r="D4" s="52"/>
      <c r="E4" s="52"/>
      <c r="F4" s="52"/>
      <c r="G4" s="52"/>
      <c r="H4" s="52"/>
      <c r="I4" s="52"/>
    </row>
    <row r="5" spans="1:9" ht="23.25" customHeight="1" x14ac:dyDescent="0.3">
      <c r="A5" s="45" t="s">
        <v>214</v>
      </c>
      <c r="B5" s="52"/>
      <c r="C5" s="52"/>
      <c r="D5" s="52"/>
      <c r="E5" s="52"/>
      <c r="F5" s="52"/>
      <c r="G5" s="562" t="s">
        <v>905</v>
      </c>
      <c r="H5" s="52"/>
      <c r="I5" s="52"/>
    </row>
    <row r="6" spans="1:9" ht="15" thickBot="1" x14ac:dyDescent="0.35"/>
    <row r="7" spans="1:9" ht="25.5" customHeight="1" thickBot="1" x14ac:dyDescent="0.35">
      <c r="A7" s="710" t="s">
        <v>44</v>
      </c>
      <c r="B7" s="712" t="s">
        <v>207</v>
      </c>
      <c r="C7" s="713"/>
      <c r="D7" s="712" t="s">
        <v>208</v>
      </c>
      <c r="E7" s="713"/>
      <c r="F7" s="712" t="s">
        <v>209</v>
      </c>
      <c r="G7" s="713"/>
      <c r="H7" s="712" t="s">
        <v>210</v>
      </c>
      <c r="I7" s="713"/>
    </row>
    <row r="8" spans="1:9" ht="36" customHeight="1" thickBot="1" x14ac:dyDescent="0.35">
      <c r="A8" s="711"/>
      <c r="B8" s="108" t="s">
        <v>25</v>
      </c>
      <c r="C8" s="108" t="s">
        <v>115</v>
      </c>
      <c r="D8" s="108" t="s">
        <v>25</v>
      </c>
      <c r="E8" s="108" t="s">
        <v>115</v>
      </c>
      <c r="F8" s="108" t="s">
        <v>25</v>
      </c>
      <c r="G8" s="108" t="s">
        <v>115</v>
      </c>
      <c r="H8" s="108" t="s">
        <v>25</v>
      </c>
      <c r="I8" s="109" t="s">
        <v>115</v>
      </c>
    </row>
    <row r="9" spans="1:9" ht="15" thickBot="1" x14ac:dyDescent="0.35">
      <c r="A9" s="108">
        <v>1</v>
      </c>
      <c r="B9" s="108">
        <v>2</v>
      </c>
      <c r="C9" s="108">
        <v>3</v>
      </c>
      <c r="D9" s="108">
        <v>4</v>
      </c>
      <c r="E9" s="108">
        <v>5</v>
      </c>
      <c r="F9" s="108">
        <v>6</v>
      </c>
      <c r="G9" s="108">
        <v>7</v>
      </c>
      <c r="H9" s="108">
        <v>8</v>
      </c>
      <c r="I9" s="109">
        <v>9</v>
      </c>
    </row>
    <row r="10" spans="1:9" ht="16.2" thickBot="1" x14ac:dyDescent="0.35">
      <c r="A10" s="110" t="s">
        <v>211</v>
      </c>
      <c r="B10" s="115"/>
      <c r="C10" s="116"/>
      <c r="D10" s="116"/>
      <c r="E10" s="116"/>
      <c r="F10" s="116"/>
      <c r="G10" s="116"/>
      <c r="H10" s="116"/>
      <c r="I10" s="117"/>
    </row>
    <row r="11" spans="1:9" ht="16.2" thickBot="1" x14ac:dyDescent="0.35">
      <c r="A11" s="110" t="s">
        <v>212</v>
      </c>
      <c r="B11" s="115"/>
      <c r="C11" s="116"/>
      <c r="D11" s="116"/>
      <c r="E11" s="116"/>
      <c r="F11" s="116"/>
      <c r="G11" s="116"/>
      <c r="H11" s="116"/>
      <c r="I11" s="117"/>
    </row>
    <row r="12" spans="1:9" ht="16.2" thickBot="1" x14ac:dyDescent="0.35">
      <c r="A12" s="110" t="s">
        <v>213</v>
      </c>
      <c r="B12" s="116"/>
      <c r="C12" s="116"/>
      <c r="D12" s="116"/>
      <c r="E12" s="116"/>
      <c r="F12" s="116"/>
      <c r="G12" s="116"/>
      <c r="H12" s="116"/>
      <c r="I12" s="117"/>
    </row>
    <row r="13" spans="1:9" ht="16.2" thickBot="1" x14ac:dyDescent="0.35">
      <c r="A13" s="110" t="s">
        <v>137</v>
      </c>
      <c r="B13" s="115"/>
      <c r="C13" s="116"/>
      <c r="D13" s="116"/>
      <c r="E13" s="116"/>
      <c r="F13" s="116"/>
      <c r="G13" s="116"/>
      <c r="H13" s="116"/>
      <c r="I13" s="117"/>
    </row>
    <row r="14" spans="1:9" ht="15" thickBot="1" x14ac:dyDescent="0.35">
      <c r="A14" s="111" t="s">
        <v>22</v>
      </c>
      <c r="B14" s="118">
        <f>SUM(B10:B13)</f>
        <v>0</v>
      </c>
      <c r="C14" s="118">
        <f t="shared" ref="C14:I14" si="0">SUM(C10:C13)</f>
        <v>0</v>
      </c>
      <c r="D14" s="118">
        <f t="shared" si="0"/>
        <v>0</v>
      </c>
      <c r="E14" s="118">
        <f t="shared" si="0"/>
        <v>0</v>
      </c>
      <c r="F14" s="118">
        <f t="shared" si="0"/>
        <v>0</v>
      </c>
      <c r="G14" s="118">
        <f t="shared" si="0"/>
        <v>0</v>
      </c>
      <c r="H14" s="118">
        <f t="shared" si="0"/>
        <v>0</v>
      </c>
      <c r="I14" s="118">
        <f t="shared" si="0"/>
        <v>0</v>
      </c>
    </row>
  </sheetData>
  <mergeCells count="7">
    <mergeCell ref="A3:I3"/>
    <mergeCell ref="A1:I1"/>
    <mergeCell ref="A7:A8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I33"/>
  <sheetViews>
    <sheetView view="pageBreakPreview" topLeftCell="A2" zoomScale="106" zoomScaleNormal="100" zoomScaleSheetLayoutView="106" workbookViewId="0">
      <selection activeCell="H11" sqref="H11"/>
    </sheetView>
  </sheetViews>
  <sheetFormatPr defaultRowHeight="14.4" x14ac:dyDescent="0.3"/>
  <cols>
    <col min="1" max="1" width="39.88671875" customWidth="1"/>
    <col min="2" max="2" width="17.33203125" customWidth="1"/>
    <col min="3" max="3" width="18.33203125" customWidth="1"/>
    <col min="4" max="4" width="18.44140625" customWidth="1"/>
    <col min="5" max="5" width="25.5546875" customWidth="1"/>
    <col min="8" max="8" width="28.33203125" customWidth="1"/>
    <col min="9" max="9" width="27" customWidth="1"/>
  </cols>
  <sheetData>
    <row r="1" spans="1:9" ht="18" x14ac:dyDescent="0.35">
      <c r="A1" s="87" t="s">
        <v>613</v>
      </c>
      <c r="B1" s="87"/>
      <c r="C1" s="87"/>
      <c r="D1" s="87"/>
      <c r="E1" s="87"/>
      <c r="F1" s="87"/>
      <c r="G1" s="107"/>
      <c r="H1" s="107"/>
      <c r="I1" s="107"/>
    </row>
    <row r="3" spans="1:9" ht="75.75" customHeight="1" x14ac:dyDescent="0.3">
      <c r="A3" s="670" t="s">
        <v>215</v>
      </c>
      <c r="B3" s="670"/>
      <c r="C3" s="670"/>
      <c r="D3" s="670"/>
      <c r="E3" s="670"/>
    </row>
    <row r="5" spans="1:9" ht="15.6" x14ac:dyDescent="0.3">
      <c r="A5" s="45" t="s">
        <v>216</v>
      </c>
      <c r="B5" s="46"/>
      <c r="C5" s="46"/>
      <c r="D5" s="46"/>
      <c r="E5" s="46"/>
      <c r="F5" s="46"/>
    </row>
    <row r="6" spans="1:9" ht="15" thickBot="1" x14ac:dyDescent="0.35"/>
    <row r="7" spans="1:9" ht="27.6" x14ac:dyDescent="0.3">
      <c r="A7" s="714" t="s">
        <v>217</v>
      </c>
      <c r="B7" s="671" t="s">
        <v>72</v>
      </c>
      <c r="C7" s="714" t="s">
        <v>218</v>
      </c>
      <c r="D7" s="720" t="s">
        <v>219</v>
      </c>
      <c r="E7" s="31" t="s">
        <v>74</v>
      </c>
    </row>
    <row r="8" spans="1:9" ht="31.5" customHeight="1" thickBot="1" x14ac:dyDescent="0.35">
      <c r="A8" s="715"/>
      <c r="B8" s="673"/>
      <c r="C8" s="715"/>
      <c r="D8" s="721"/>
      <c r="E8" s="63" t="s">
        <v>75</v>
      </c>
    </row>
    <row r="9" spans="1:9" ht="15" thickBot="1" x14ac:dyDescent="0.35">
      <c r="A9" s="62">
        <v>1</v>
      </c>
      <c r="B9" s="62">
        <v>2</v>
      </c>
      <c r="C9" s="62">
        <v>3</v>
      </c>
      <c r="D9" s="62">
        <v>4</v>
      </c>
      <c r="E9" s="63">
        <v>5</v>
      </c>
    </row>
    <row r="10" spans="1:9" x14ac:dyDescent="0.3">
      <c r="A10" s="114" t="s">
        <v>223</v>
      </c>
      <c r="B10" s="716">
        <f>SUM(B12:B16)</f>
        <v>13039.62</v>
      </c>
      <c r="C10" s="716">
        <f t="shared" ref="C10:E10" si="0">SUM(C12:C16)</f>
        <v>40253.24</v>
      </c>
      <c r="D10" s="716">
        <f t="shared" si="0"/>
        <v>44147.229999999996</v>
      </c>
      <c r="E10" s="718">
        <f t="shared" si="0"/>
        <v>9145.6300000000065</v>
      </c>
      <c r="H10" s="572">
        <f>D10-C10</f>
        <v>3893.989999999998</v>
      </c>
    </row>
    <row r="11" spans="1:9" ht="15" thickBot="1" x14ac:dyDescent="0.35">
      <c r="A11" s="93" t="s">
        <v>220</v>
      </c>
      <c r="B11" s="717"/>
      <c r="C11" s="717"/>
      <c r="D11" s="717"/>
      <c r="E11" s="719"/>
    </row>
    <row r="12" spans="1:9" ht="77.25" customHeight="1" thickBot="1" x14ac:dyDescent="0.35">
      <c r="A12" s="113" t="s">
        <v>221</v>
      </c>
      <c r="B12" s="11"/>
      <c r="C12" s="11"/>
      <c r="D12" s="11"/>
      <c r="E12" s="13">
        <f>B12+C12-D12</f>
        <v>0</v>
      </c>
      <c r="H12" s="572"/>
      <c r="I12" s="572"/>
    </row>
    <row r="13" spans="1:9" ht="57.75" customHeight="1" thickBot="1" x14ac:dyDescent="0.35">
      <c r="A13" s="113" t="s">
        <v>222</v>
      </c>
      <c r="B13" s="11">
        <v>6970.16</v>
      </c>
      <c r="C13" s="11">
        <v>38296</v>
      </c>
      <c r="D13" s="11">
        <v>37744.089999999997</v>
      </c>
      <c r="E13" s="13">
        <f t="shared" ref="E13:E19" si="1">B13+C13-D13</f>
        <v>7522.070000000007</v>
      </c>
      <c r="H13" s="572"/>
    </row>
    <row r="14" spans="1:9" ht="57.75" customHeight="1" thickBot="1" x14ac:dyDescent="0.35">
      <c r="A14" s="113" t="s">
        <v>630</v>
      </c>
      <c r="B14" s="11">
        <v>4506.7000000000007</v>
      </c>
      <c r="C14" s="11"/>
      <c r="D14" s="11">
        <v>4506.7</v>
      </c>
      <c r="E14" s="225">
        <f t="shared" si="1"/>
        <v>0</v>
      </c>
      <c r="H14" s="572"/>
    </row>
    <row r="15" spans="1:9" ht="57.75" customHeight="1" thickBot="1" x14ac:dyDescent="0.35">
      <c r="A15" s="113" t="s">
        <v>631</v>
      </c>
      <c r="B15" s="11">
        <v>0</v>
      </c>
      <c r="C15" s="11"/>
      <c r="D15" s="11"/>
      <c r="E15" s="225">
        <f t="shared" si="1"/>
        <v>0</v>
      </c>
      <c r="H15" s="572"/>
    </row>
    <row r="16" spans="1:9" ht="32.25" customHeight="1" thickBot="1" x14ac:dyDescent="0.35">
      <c r="A16" s="113" t="s">
        <v>137</v>
      </c>
      <c r="B16" s="11">
        <f>1452.35+110.41</f>
        <v>1562.76</v>
      </c>
      <c r="C16" s="11">
        <f>208.74+1748.5</f>
        <v>1957.24</v>
      </c>
      <c r="D16" s="11">
        <f>198.55+1697.89</f>
        <v>1896.44</v>
      </c>
      <c r="E16" s="13">
        <f t="shared" si="1"/>
        <v>1623.56</v>
      </c>
      <c r="H16" s="572"/>
    </row>
    <row r="17" spans="1:5" ht="35.25" customHeight="1" thickBot="1" x14ac:dyDescent="0.35">
      <c r="A17" s="76" t="s">
        <v>224</v>
      </c>
      <c r="B17" s="15">
        <f>SUM(B18:B19)</f>
        <v>0</v>
      </c>
      <c r="C17" s="11">
        <f t="shared" ref="C17:E17" si="2">SUM(C18:C19)</f>
        <v>0</v>
      </c>
      <c r="D17" s="11">
        <f t="shared" si="2"/>
        <v>0</v>
      </c>
      <c r="E17" s="30">
        <f t="shared" si="2"/>
        <v>0</v>
      </c>
    </row>
    <row r="18" spans="1:5" ht="33" customHeight="1" thickBot="1" x14ac:dyDescent="0.35">
      <c r="A18" s="113"/>
      <c r="B18" s="11"/>
      <c r="C18" s="11"/>
      <c r="D18" s="11"/>
      <c r="E18" s="13">
        <f t="shared" si="1"/>
        <v>0</v>
      </c>
    </row>
    <row r="19" spans="1:5" ht="42.75" customHeight="1" thickBot="1" x14ac:dyDescent="0.35">
      <c r="A19" s="113" t="s">
        <v>137</v>
      </c>
      <c r="B19" s="11"/>
      <c r="C19" s="11"/>
      <c r="D19" s="11"/>
      <c r="E19" s="13">
        <f t="shared" si="1"/>
        <v>0</v>
      </c>
    </row>
    <row r="21" spans="1:5" ht="15.6" x14ac:dyDescent="0.3">
      <c r="A21" s="45" t="s">
        <v>225</v>
      </c>
      <c r="B21" s="46"/>
    </row>
    <row r="22" spans="1:5" ht="15" thickBot="1" x14ac:dyDescent="0.35"/>
    <row r="23" spans="1:5" ht="27.6" x14ac:dyDescent="0.3">
      <c r="A23" s="714" t="s">
        <v>226</v>
      </c>
      <c r="B23" s="671" t="s">
        <v>72</v>
      </c>
      <c r="C23" s="671" t="s">
        <v>227</v>
      </c>
      <c r="D23" s="671" t="s">
        <v>228</v>
      </c>
      <c r="E23" s="31" t="s">
        <v>74</v>
      </c>
    </row>
    <row r="24" spans="1:5" ht="29.25" customHeight="1" thickBot="1" x14ac:dyDescent="0.35">
      <c r="A24" s="715"/>
      <c r="B24" s="673"/>
      <c r="C24" s="673"/>
      <c r="D24" s="673"/>
      <c r="E24" s="63" t="s">
        <v>75</v>
      </c>
    </row>
    <row r="25" spans="1:5" ht="15" thickBot="1" x14ac:dyDescent="0.35">
      <c r="A25" s="62">
        <v>1</v>
      </c>
      <c r="B25" s="62">
        <v>2</v>
      </c>
      <c r="C25" s="62">
        <v>3</v>
      </c>
      <c r="D25" s="62">
        <v>4</v>
      </c>
      <c r="E25" s="63">
        <v>5</v>
      </c>
    </row>
    <row r="26" spans="1:5" ht="54" customHeight="1" thickBot="1" x14ac:dyDescent="0.35">
      <c r="A26" s="71" t="s">
        <v>229</v>
      </c>
      <c r="B26" s="11"/>
      <c r="C26" s="11"/>
      <c r="D26" s="11"/>
      <c r="E26" s="13">
        <f>B26+C26-D26</f>
        <v>0</v>
      </c>
    </row>
    <row r="27" spans="1:5" ht="51" customHeight="1" thickBot="1" x14ac:dyDescent="0.35">
      <c r="A27" s="71" t="s">
        <v>230</v>
      </c>
      <c r="B27" s="11"/>
      <c r="C27" s="11"/>
      <c r="D27" s="11"/>
      <c r="E27" s="13">
        <f t="shared" ref="E27:E32" si="3">B27+C27-D27</f>
        <v>0</v>
      </c>
    </row>
    <row r="28" spans="1:5" ht="30.75" customHeight="1" thickBot="1" x14ac:dyDescent="0.35">
      <c r="A28" s="10" t="s">
        <v>611</v>
      </c>
      <c r="B28" s="11"/>
      <c r="C28" s="11"/>
      <c r="D28" s="11"/>
      <c r="E28" s="13">
        <f t="shared" si="3"/>
        <v>0</v>
      </c>
    </row>
    <row r="29" spans="1:5" ht="30.75" customHeight="1" thickBot="1" x14ac:dyDescent="0.35">
      <c r="A29" s="10" t="s">
        <v>616</v>
      </c>
      <c r="B29" s="11"/>
      <c r="C29" s="11"/>
      <c r="D29" s="11"/>
      <c r="E29" s="220">
        <f t="shared" si="3"/>
        <v>0</v>
      </c>
    </row>
    <row r="30" spans="1:5" ht="30.75" customHeight="1" thickBot="1" x14ac:dyDescent="0.35">
      <c r="A30" s="10" t="s">
        <v>632</v>
      </c>
      <c r="B30" s="11"/>
      <c r="C30" s="11"/>
      <c r="D30" s="11"/>
      <c r="E30" s="225">
        <f t="shared" si="3"/>
        <v>0</v>
      </c>
    </row>
    <row r="31" spans="1:5" ht="30.75" customHeight="1" thickBot="1" x14ac:dyDescent="0.35">
      <c r="A31" s="10" t="s">
        <v>633</v>
      </c>
      <c r="B31" s="11"/>
      <c r="C31" s="11"/>
      <c r="D31" s="11"/>
      <c r="E31" s="225">
        <f t="shared" si="3"/>
        <v>0</v>
      </c>
    </row>
    <row r="32" spans="1:5" ht="35.25" customHeight="1" thickBot="1" x14ac:dyDescent="0.35">
      <c r="A32" s="71" t="s">
        <v>41</v>
      </c>
      <c r="B32" s="11">
        <v>2098.36</v>
      </c>
      <c r="C32" s="11"/>
      <c r="D32" s="11">
        <v>2098.36</v>
      </c>
      <c r="E32" s="13">
        <f t="shared" si="3"/>
        <v>0</v>
      </c>
    </row>
    <row r="33" spans="1:5" ht="38.25" customHeight="1" thickBot="1" x14ac:dyDescent="0.35">
      <c r="A33" s="76" t="s">
        <v>22</v>
      </c>
      <c r="B33" s="15">
        <f>SUM(B26:B32)</f>
        <v>2098.36</v>
      </c>
      <c r="C33" s="15">
        <f t="shared" ref="C33:E33" si="4">SUM(C26:C32)</f>
        <v>0</v>
      </c>
      <c r="D33" s="15">
        <f t="shared" si="4"/>
        <v>2098.36</v>
      </c>
      <c r="E33" s="30">
        <f t="shared" si="4"/>
        <v>0</v>
      </c>
    </row>
  </sheetData>
  <mergeCells count="13">
    <mergeCell ref="B23:B24"/>
    <mergeCell ref="A23:A24"/>
    <mergeCell ref="C23:C24"/>
    <mergeCell ref="D23:D24"/>
    <mergeCell ref="A3:E3"/>
    <mergeCell ref="B7:B8"/>
    <mergeCell ref="B10:B11"/>
    <mergeCell ref="C10:C11"/>
    <mergeCell ref="D10:D11"/>
    <mergeCell ref="E10:E11"/>
    <mergeCell ref="C7:C8"/>
    <mergeCell ref="D7:D8"/>
    <mergeCell ref="A7:A8"/>
  </mergeCells>
  <pageMargins left="0.7" right="0.7" top="0.75" bottom="0.75" header="0.3" footer="0.3"/>
  <pageSetup paperSize="9" scale="7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23"/>
  <sheetViews>
    <sheetView view="pageBreakPreview" topLeftCell="A2" zoomScale="130" zoomScaleNormal="100" zoomScaleSheetLayoutView="130" workbookViewId="0">
      <selection activeCell="A6" sqref="A6"/>
    </sheetView>
  </sheetViews>
  <sheetFormatPr defaultRowHeight="14.4" x14ac:dyDescent="0.3"/>
  <cols>
    <col min="1" max="1" width="27.109375" customWidth="1"/>
    <col min="2" max="6" width="15.6640625" customWidth="1"/>
  </cols>
  <sheetData>
    <row r="1" spans="1:12" ht="18" x14ac:dyDescent="0.35">
      <c r="A1" s="631" t="s">
        <v>613</v>
      </c>
      <c r="B1" s="631"/>
      <c r="C1" s="631"/>
      <c r="D1" s="631"/>
      <c r="E1" s="631"/>
      <c r="F1" s="631"/>
      <c r="G1" s="107"/>
    </row>
    <row r="3" spans="1:12" ht="59.25" customHeight="1" x14ac:dyDescent="0.3">
      <c r="A3" s="670" t="s">
        <v>231</v>
      </c>
      <c r="B3" s="670"/>
      <c r="C3" s="670"/>
      <c r="D3" s="670"/>
      <c r="E3" s="670"/>
      <c r="F3" s="670"/>
    </row>
    <row r="5" spans="1:12" ht="15.6" x14ac:dyDescent="0.3">
      <c r="A5" s="45" t="s">
        <v>915</v>
      </c>
      <c r="B5" s="45"/>
      <c r="C5" s="45"/>
      <c r="D5" s="45"/>
      <c r="E5" s="45"/>
      <c r="F5" s="562"/>
      <c r="G5" s="45"/>
      <c r="H5" s="45"/>
      <c r="I5" s="45"/>
      <c r="J5" s="45"/>
      <c r="K5" s="45"/>
      <c r="L5" s="45"/>
    </row>
    <row r="6" spans="1:12" ht="15" thickBot="1" x14ac:dyDescent="0.35"/>
    <row r="7" spans="1:12" ht="25.5" customHeight="1" thickBot="1" x14ac:dyDescent="0.35">
      <c r="A7" s="86" t="s">
        <v>604</v>
      </c>
      <c r="B7" s="633" t="s">
        <v>605</v>
      </c>
      <c r="C7" s="635"/>
      <c r="D7" s="633" t="s">
        <v>605</v>
      </c>
      <c r="E7" s="635"/>
      <c r="F7" s="86" t="s">
        <v>606</v>
      </c>
    </row>
    <row r="8" spans="1:12" ht="15" thickBot="1" x14ac:dyDescent="0.35">
      <c r="A8" s="62">
        <v>1</v>
      </c>
      <c r="B8" s="62">
        <v>2</v>
      </c>
      <c r="C8" s="195">
        <v>3</v>
      </c>
      <c r="D8" s="62">
        <v>4</v>
      </c>
      <c r="E8" s="195">
        <v>5</v>
      </c>
      <c r="F8" s="63">
        <v>6</v>
      </c>
    </row>
    <row r="9" spans="1:12" ht="47.25" customHeight="1" thickBot="1" x14ac:dyDescent="0.35">
      <c r="A9" s="575"/>
      <c r="B9" s="75"/>
      <c r="C9" s="207"/>
      <c r="D9" s="575"/>
      <c r="E9" s="578"/>
      <c r="F9" s="208">
        <f>C9+E9</f>
        <v>0</v>
      </c>
    </row>
    <row r="10" spans="1:12" ht="20.100000000000001" customHeight="1" thickBot="1" x14ac:dyDescent="0.35">
      <c r="A10" s="121"/>
      <c r="B10" s="75"/>
      <c r="C10" s="75"/>
      <c r="D10" s="75"/>
      <c r="E10" s="75"/>
      <c r="F10" s="208">
        <f t="shared" ref="F10:F12" si="0">C10+E10</f>
        <v>0</v>
      </c>
    </row>
    <row r="11" spans="1:12" ht="20.100000000000001" customHeight="1" thickBot="1" x14ac:dyDescent="0.35">
      <c r="A11" s="10"/>
      <c r="B11" s="75"/>
      <c r="C11" s="11"/>
      <c r="D11" s="11"/>
      <c r="E11" s="11"/>
      <c r="F11" s="208">
        <f t="shared" si="0"/>
        <v>0</v>
      </c>
    </row>
    <row r="12" spans="1:12" ht="20.100000000000001" customHeight="1" thickBot="1" x14ac:dyDescent="0.35">
      <c r="A12" s="10"/>
      <c r="B12" s="75"/>
      <c r="C12" s="11"/>
      <c r="D12" s="11"/>
      <c r="E12" s="11"/>
      <c r="F12" s="208">
        <f t="shared" si="0"/>
        <v>0</v>
      </c>
    </row>
    <row r="13" spans="1:12" ht="20.100000000000001" customHeight="1" thickBot="1" x14ac:dyDescent="0.35">
      <c r="A13" s="76" t="s">
        <v>22</v>
      </c>
      <c r="B13" s="15"/>
      <c r="C13" s="15">
        <f>SUM(C9:C12)</f>
        <v>0</v>
      </c>
      <c r="D13" s="15"/>
      <c r="E13" s="15">
        <f>SUM(E9:E12)</f>
        <v>0</v>
      </c>
      <c r="F13" s="15">
        <f>SUM(F9:F12)</f>
        <v>0</v>
      </c>
    </row>
    <row r="15" spans="1:12" ht="15.6" x14ac:dyDescent="0.3">
      <c r="A15" s="100" t="s">
        <v>232</v>
      </c>
      <c r="B15" s="46"/>
      <c r="C15" s="46"/>
      <c r="D15" s="46"/>
      <c r="E15" s="46"/>
      <c r="F15" s="562" t="s">
        <v>905</v>
      </c>
    </row>
    <row r="16" spans="1:12" ht="15" thickBot="1" x14ac:dyDescent="0.35"/>
    <row r="17" spans="1:6" ht="15.75" customHeight="1" thickBot="1" x14ac:dyDescent="0.35">
      <c r="A17" s="86" t="s">
        <v>604</v>
      </c>
      <c r="B17" s="633" t="s">
        <v>605</v>
      </c>
      <c r="C17" s="635"/>
      <c r="D17" s="633" t="s">
        <v>605</v>
      </c>
      <c r="E17" s="635"/>
      <c r="F17" s="86" t="s">
        <v>606</v>
      </c>
    </row>
    <row r="18" spans="1:6" ht="15" thickBot="1" x14ac:dyDescent="0.35">
      <c r="A18" s="62">
        <v>1</v>
      </c>
      <c r="B18" s="62">
        <v>2</v>
      </c>
      <c r="C18" s="195">
        <v>3</v>
      </c>
      <c r="D18" s="62">
        <v>4</v>
      </c>
      <c r="E18" s="195">
        <v>5</v>
      </c>
      <c r="F18" s="63">
        <v>6</v>
      </c>
    </row>
    <row r="19" spans="1:6" ht="20.100000000000001" customHeight="1" thickBot="1" x14ac:dyDescent="0.35">
      <c r="A19" s="64"/>
      <c r="B19" s="75"/>
      <c r="C19" s="207"/>
      <c r="D19" s="64"/>
      <c r="E19" s="194"/>
      <c r="F19" s="208">
        <f>C19+E19</f>
        <v>0</v>
      </c>
    </row>
    <row r="20" spans="1:6" ht="20.100000000000001" customHeight="1" thickBot="1" x14ac:dyDescent="0.35">
      <c r="A20" s="121"/>
      <c r="B20" s="75"/>
      <c r="C20" s="75"/>
      <c r="D20" s="75"/>
      <c r="E20" s="75"/>
      <c r="F20" s="208">
        <f t="shared" ref="F20:F22" si="1">C20+E20</f>
        <v>0</v>
      </c>
    </row>
    <row r="21" spans="1:6" ht="20.100000000000001" customHeight="1" thickBot="1" x14ac:dyDescent="0.35">
      <c r="A21" s="10"/>
      <c r="B21" s="75"/>
      <c r="C21" s="11"/>
      <c r="D21" s="11"/>
      <c r="E21" s="11"/>
      <c r="F21" s="208">
        <f t="shared" si="1"/>
        <v>0</v>
      </c>
    </row>
    <row r="22" spans="1:6" ht="20.100000000000001" customHeight="1" thickBot="1" x14ac:dyDescent="0.35">
      <c r="A22" s="10"/>
      <c r="B22" s="75"/>
      <c r="C22" s="11"/>
      <c r="D22" s="11"/>
      <c r="E22" s="11"/>
      <c r="F22" s="208">
        <f t="shared" si="1"/>
        <v>0</v>
      </c>
    </row>
    <row r="23" spans="1:6" ht="20.100000000000001" customHeight="1" thickBot="1" x14ac:dyDescent="0.35">
      <c r="A23" s="76" t="s">
        <v>22</v>
      </c>
      <c r="B23" s="15"/>
      <c r="C23" s="15">
        <f>SUM(C19:C22)</f>
        <v>0</v>
      </c>
      <c r="D23" s="15"/>
      <c r="E23" s="15">
        <f>SUM(E19:E22)</f>
        <v>0</v>
      </c>
      <c r="F23" s="15">
        <f>SUM(F19:F22)</f>
        <v>0</v>
      </c>
    </row>
  </sheetData>
  <mergeCells count="6">
    <mergeCell ref="A1:F1"/>
    <mergeCell ref="A3:F3"/>
    <mergeCell ref="B7:C7"/>
    <mergeCell ref="D7:E7"/>
    <mergeCell ref="B17:C17"/>
    <mergeCell ref="D17:E17"/>
  </mergeCells>
  <pageMargins left="0.7" right="0.7" top="0.75" bottom="0.75" header="0.3" footer="0.3"/>
  <pageSetup paperSize="9" scale="82" orientation="portrait" r:id="rId1"/>
  <colBreaks count="1" manualBreakCount="1">
    <brk id="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40"/>
  <sheetViews>
    <sheetView view="pageBreakPreview" topLeftCell="A17" zoomScaleNormal="100" zoomScaleSheetLayoutView="100" workbookViewId="0">
      <selection activeCell="D5" sqref="D5"/>
    </sheetView>
  </sheetViews>
  <sheetFormatPr defaultRowHeight="14.4" x14ac:dyDescent="0.3"/>
  <cols>
    <col min="1" max="1" width="31" customWidth="1"/>
    <col min="2" max="2" width="18.5546875" customWidth="1"/>
    <col min="3" max="3" width="17.88671875" customWidth="1"/>
    <col min="4" max="4" width="18.33203125" customWidth="1"/>
    <col min="5" max="5" width="18.5546875" customWidth="1"/>
    <col min="6" max="7" width="18.33203125" customWidth="1"/>
    <col min="8" max="8" width="17.6640625" customWidth="1"/>
    <col min="9" max="9" width="19.33203125" customWidth="1"/>
  </cols>
  <sheetData>
    <row r="1" spans="1:9" ht="18" x14ac:dyDescent="0.3">
      <c r="A1" s="631" t="s">
        <v>613</v>
      </c>
      <c r="B1" s="631"/>
      <c r="C1" s="631"/>
      <c r="D1" s="631"/>
      <c r="E1" s="631"/>
      <c r="F1" s="631"/>
    </row>
    <row r="3" spans="1:9" ht="36.75" customHeight="1" x14ac:dyDescent="0.3">
      <c r="A3" s="722" t="s">
        <v>617</v>
      </c>
      <c r="B3" s="722"/>
      <c r="C3" s="722"/>
      <c r="D3" s="722"/>
      <c r="E3" s="722"/>
      <c r="F3" s="722"/>
      <c r="G3" s="722"/>
      <c r="H3" s="722"/>
      <c r="I3" s="722"/>
    </row>
    <row r="5" spans="1:9" ht="15.6" x14ac:dyDescent="0.3">
      <c r="A5" s="100" t="s">
        <v>233</v>
      </c>
      <c r="B5" s="46"/>
      <c r="C5" s="46"/>
      <c r="D5" s="562" t="s">
        <v>905</v>
      </c>
    </row>
    <row r="6" spans="1:9" ht="15" thickBot="1" x14ac:dyDescent="0.35"/>
    <row r="7" spans="1:9" ht="27" customHeight="1" thickBot="1" x14ac:dyDescent="0.35">
      <c r="A7" s="723" t="s">
        <v>44</v>
      </c>
      <c r="B7" s="723" t="s">
        <v>72</v>
      </c>
      <c r="C7" s="723" t="s">
        <v>109</v>
      </c>
      <c r="D7" s="726" t="s">
        <v>110</v>
      </c>
      <c r="E7" s="727"/>
      <c r="F7" s="727"/>
      <c r="G7" s="728"/>
      <c r="H7" s="122" t="s">
        <v>74</v>
      </c>
      <c r="I7" s="723" t="s">
        <v>84</v>
      </c>
    </row>
    <row r="8" spans="1:9" x14ac:dyDescent="0.3">
      <c r="A8" s="724"/>
      <c r="B8" s="724"/>
      <c r="C8" s="724"/>
      <c r="D8" s="723" t="s">
        <v>235</v>
      </c>
      <c r="E8" s="723" t="s">
        <v>236</v>
      </c>
      <c r="F8" s="723" t="s">
        <v>237</v>
      </c>
      <c r="G8" s="123" t="s">
        <v>164</v>
      </c>
      <c r="H8" s="123" t="s">
        <v>234</v>
      </c>
      <c r="I8" s="724"/>
    </row>
    <row r="9" spans="1:9" ht="15" thickBot="1" x14ac:dyDescent="0.35">
      <c r="A9" s="725"/>
      <c r="B9" s="725"/>
      <c r="C9" s="725"/>
      <c r="D9" s="725"/>
      <c r="E9" s="725"/>
      <c r="F9" s="725"/>
      <c r="G9" s="124" t="s">
        <v>238</v>
      </c>
      <c r="H9" s="50"/>
      <c r="I9" s="725"/>
    </row>
    <row r="10" spans="1:9" ht="15" thickBot="1" x14ac:dyDescent="0.35">
      <c r="A10" s="124">
        <v>1</v>
      </c>
      <c r="B10" s="124">
        <v>2</v>
      </c>
      <c r="C10" s="124">
        <v>3</v>
      </c>
      <c r="D10" s="124">
        <v>4</v>
      </c>
      <c r="E10" s="124">
        <v>5</v>
      </c>
      <c r="F10" s="124">
        <v>6</v>
      </c>
      <c r="G10" s="124">
        <v>7</v>
      </c>
      <c r="H10" s="124">
        <v>8</v>
      </c>
      <c r="I10" s="125">
        <v>9</v>
      </c>
    </row>
    <row r="11" spans="1:9" ht="50.25" customHeight="1" thickBot="1" x14ac:dyDescent="0.35">
      <c r="A11" s="128" t="s">
        <v>239</v>
      </c>
      <c r="B11" s="131">
        <f>SUM(B12:B17)</f>
        <v>0</v>
      </c>
      <c r="C11" s="129">
        <f t="shared" ref="C11:H11" si="0">SUM(C12:C17)</f>
        <v>0</v>
      </c>
      <c r="D11" s="129">
        <f t="shared" si="0"/>
        <v>0</v>
      </c>
      <c r="E11" s="129">
        <f t="shared" si="0"/>
        <v>0</v>
      </c>
      <c r="F11" s="129">
        <f t="shared" si="0"/>
        <v>0</v>
      </c>
      <c r="G11" s="129">
        <f t="shared" si="0"/>
        <v>0</v>
      </c>
      <c r="H11" s="131">
        <f t="shared" si="0"/>
        <v>0</v>
      </c>
      <c r="I11" s="130"/>
    </row>
    <row r="12" spans="1:9" ht="30" customHeight="1" thickBot="1" x14ac:dyDescent="0.35">
      <c r="A12" s="127" t="s">
        <v>240</v>
      </c>
      <c r="B12" s="129"/>
      <c r="C12" s="129"/>
      <c r="D12" s="129"/>
      <c r="E12" s="129"/>
      <c r="F12" s="129"/>
      <c r="G12" s="129">
        <f>D12+E12-F12</f>
        <v>0</v>
      </c>
      <c r="H12" s="129">
        <f>B12+C12-G12</f>
        <v>0</v>
      </c>
      <c r="I12" s="130"/>
    </row>
    <row r="13" spans="1:9" ht="30" customHeight="1" thickBot="1" x14ac:dyDescent="0.35">
      <c r="A13" s="127" t="s">
        <v>241</v>
      </c>
      <c r="B13" s="129"/>
      <c r="C13" s="129"/>
      <c r="D13" s="129"/>
      <c r="E13" s="129"/>
      <c r="F13" s="129"/>
      <c r="G13" s="129">
        <f t="shared" ref="G13:G25" si="1">D13+E13-F13</f>
        <v>0</v>
      </c>
      <c r="H13" s="129">
        <f t="shared" ref="H13:H25" si="2">B13+C13-G13</f>
        <v>0</v>
      </c>
      <c r="I13" s="130"/>
    </row>
    <row r="14" spans="1:9" ht="30" customHeight="1" thickBot="1" x14ac:dyDescent="0.35">
      <c r="A14" s="127" t="s">
        <v>242</v>
      </c>
      <c r="B14" s="129"/>
      <c r="C14" s="129"/>
      <c r="D14" s="129"/>
      <c r="E14" s="129"/>
      <c r="F14" s="129"/>
      <c r="G14" s="129">
        <f t="shared" si="1"/>
        <v>0</v>
      </c>
      <c r="H14" s="129">
        <f t="shared" si="2"/>
        <v>0</v>
      </c>
      <c r="I14" s="130"/>
    </row>
    <row r="15" spans="1:9" ht="30" customHeight="1" thickBot="1" x14ac:dyDescent="0.35">
      <c r="A15" s="127" t="s">
        <v>243</v>
      </c>
      <c r="B15" s="129"/>
      <c r="C15" s="129"/>
      <c r="D15" s="129"/>
      <c r="E15" s="129"/>
      <c r="F15" s="129"/>
      <c r="G15" s="129">
        <f t="shared" si="1"/>
        <v>0</v>
      </c>
      <c r="H15" s="129">
        <f t="shared" si="2"/>
        <v>0</v>
      </c>
      <c r="I15" s="130"/>
    </row>
    <row r="16" spans="1:9" ht="30" customHeight="1" thickBot="1" x14ac:dyDescent="0.35">
      <c r="A16" s="127" t="s">
        <v>244</v>
      </c>
      <c r="B16" s="129"/>
      <c r="C16" s="129"/>
      <c r="D16" s="129"/>
      <c r="E16" s="129"/>
      <c r="F16" s="129"/>
      <c r="G16" s="129">
        <f t="shared" si="1"/>
        <v>0</v>
      </c>
      <c r="H16" s="129">
        <f t="shared" si="2"/>
        <v>0</v>
      </c>
      <c r="I16" s="130"/>
    </row>
    <row r="17" spans="1:9" ht="30" customHeight="1" thickBot="1" x14ac:dyDescent="0.35">
      <c r="A17" s="127" t="s">
        <v>245</v>
      </c>
      <c r="B17" s="129"/>
      <c r="C17" s="129"/>
      <c r="D17" s="129"/>
      <c r="E17" s="129"/>
      <c r="F17" s="129"/>
      <c r="G17" s="129">
        <f t="shared" si="1"/>
        <v>0</v>
      </c>
      <c r="H17" s="129">
        <f t="shared" si="2"/>
        <v>0</v>
      </c>
      <c r="I17" s="130"/>
    </row>
    <row r="18" spans="1:9" ht="37.5" customHeight="1" thickBot="1" x14ac:dyDescent="0.35">
      <c r="A18" s="128" t="s">
        <v>246</v>
      </c>
      <c r="B18" s="131">
        <f>SUM(B19:B24)</f>
        <v>0</v>
      </c>
      <c r="C18" s="129">
        <f t="shared" ref="C18:H18" si="3">SUM(C19:C24)</f>
        <v>0</v>
      </c>
      <c r="D18" s="129">
        <f t="shared" si="3"/>
        <v>0</v>
      </c>
      <c r="E18" s="129">
        <f t="shared" si="3"/>
        <v>0</v>
      </c>
      <c r="F18" s="129">
        <f t="shared" si="3"/>
        <v>0</v>
      </c>
      <c r="G18" s="129">
        <f t="shared" si="3"/>
        <v>0</v>
      </c>
      <c r="H18" s="131">
        <f t="shared" si="3"/>
        <v>0</v>
      </c>
      <c r="I18" s="130"/>
    </row>
    <row r="19" spans="1:9" ht="30" customHeight="1" thickBot="1" x14ac:dyDescent="0.35">
      <c r="A19" s="127" t="s">
        <v>240</v>
      </c>
      <c r="B19" s="129"/>
      <c r="C19" s="129"/>
      <c r="D19" s="129"/>
      <c r="E19" s="129"/>
      <c r="F19" s="129"/>
      <c r="G19" s="129">
        <f t="shared" si="1"/>
        <v>0</v>
      </c>
      <c r="H19" s="129">
        <f t="shared" si="2"/>
        <v>0</v>
      </c>
      <c r="I19" s="130"/>
    </row>
    <row r="20" spans="1:9" ht="30" customHeight="1" thickBot="1" x14ac:dyDescent="0.35">
      <c r="A20" s="127" t="s">
        <v>241</v>
      </c>
      <c r="B20" s="129"/>
      <c r="C20" s="129"/>
      <c r="D20" s="129"/>
      <c r="E20" s="129"/>
      <c r="F20" s="129"/>
      <c r="G20" s="129">
        <f t="shared" si="1"/>
        <v>0</v>
      </c>
      <c r="H20" s="129">
        <f t="shared" si="2"/>
        <v>0</v>
      </c>
      <c r="I20" s="130"/>
    </row>
    <row r="21" spans="1:9" ht="30" customHeight="1" thickBot="1" x14ac:dyDescent="0.35">
      <c r="A21" s="127" t="s">
        <v>242</v>
      </c>
      <c r="B21" s="129"/>
      <c r="C21" s="129"/>
      <c r="D21" s="129"/>
      <c r="E21" s="129"/>
      <c r="F21" s="129"/>
      <c r="G21" s="129">
        <f t="shared" si="1"/>
        <v>0</v>
      </c>
      <c r="H21" s="129">
        <f t="shared" si="2"/>
        <v>0</v>
      </c>
      <c r="I21" s="130"/>
    </row>
    <row r="22" spans="1:9" ht="30" customHeight="1" thickBot="1" x14ac:dyDescent="0.35">
      <c r="A22" s="127" t="s">
        <v>243</v>
      </c>
      <c r="B22" s="129"/>
      <c r="C22" s="129"/>
      <c r="D22" s="129"/>
      <c r="E22" s="129"/>
      <c r="F22" s="129"/>
      <c r="G22" s="129">
        <f t="shared" si="1"/>
        <v>0</v>
      </c>
      <c r="H22" s="129">
        <f t="shared" si="2"/>
        <v>0</v>
      </c>
      <c r="I22" s="130"/>
    </row>
    <row r="23" spans="1:9" ht="30" customHeight="1" thickBot="1" x14ac:dyDescent="0.35">
      <c r="A23" s="127" t="s">
        <v>247</v>
      </c>
      <c r="B23" s="129"/>
      <c r="C23" s="129"/>
      <c r="D23" s="129"/>
      <c r="E23" s="129"/>
      <c r="F23" s="129"/>
      <c r="G23" s="129">
        <f t="shared" si="1"/>
        <v>0</v>
      </c>
      <c r="H23" s="129">
        <f t="shared" si="2"/>
        <v>0</v>
      </c>
      <c r="I23" s="130"/>
    </row>
    <row r="24" spans="1:9" ht="30" customHeight="1" thickBot="1" x14ac:dyDescent="0.35">
      <c r="A24" s="127" t="s">
        <v>245</v>
      </c>
      <c r="B24" s="129"/>
      <c r="C24" s="129"/>
      <c r="D24" s="129"/>
      <c r="E24" s="129"/>
      <c r="F24" s="129"/>
      <c r="G24" s="129">
        <f t="shared" si="1"/>
        <v>0</v>
      </c>
      <c r="H24" s="129">
        <f t="shared" si="2"/>
        <v>0</v>
      </c>
      <c r="I24" s="130"/>
    </row>
    <row r="25" spans="1:9" ht="48.75" customHeight="1" thickBot="1" x14ac:dyDescent="0.35">
      <c r="A25" s="128" t="s">
        <v>248</v>
      </c>
      <c r="B25" s="129"/>
      <c r="C25" s="129"/>
      <c r="D25" s="129"/>
      <c r="E25" s="129"/>
      <c r="F25" s="129"/>
      <c r="G25" s="129">
        <f t="shared" si="1"/>
        <v>0</v>
      </c>
      <c r="H25" s="131">
        <f t="shared" si="2"/>
        <v>0</v>
      </c>
      <c r="I25" s="130"/>
    </row>
    <row r="26" spans="1:9" ht="30" customHeight="1" thickBot="1" x14ac:dyDescent="0.35">
      <c r="A26" s="128" t="s">
        <v>22</v>
      </c>
      <c r="B26" s="131">
        <f>B11+B18+B25</f>
        <v>0</v>
      </c>
      <c r="C26" s="131">
        <f t="shared" ref="C26:H26" si="4">C11+C18+C25</f>
        <v>0</v>
      </c>
      <c r="D26" s="131">
        <f t="shared" si="4"/>
        <v>0</v>
      </c>
      <c r="E26" s="131">
        <f t="shared" si="4"/>
        <v>0</v>
      </c>
      <c r="F26" s="131">
        <f t="shared" si="4"/>
        <v>0</v>
      </c>
      <c r="G26" s="131">
        <f t="shared" si="4"/>
        <v>0</v>
      </c>
      <c r="H26" s="131">
        <f t="shared" si="4"/>
        <v>0</v>
      </c>
      <c r="I26" s="130"/>
    </row>
    <row r="28" spans="1:9" ht="15.6" x14ac:dyDescent="0.3">
      <c r="A28" s="45" t="s">
        <v>249</v>
      </c>
      <c r="B28" s="46"/>
      <c r="C28" s="46"/>
    </row>
    <row r="29" spans="1:9" ht="15" thickBot="1" x14ac:dyDescent="0.35"/>
    <row r="30" spans="1:9" x14ac:dyDescent="0.3">
      <c r="A30" s="671" t="s">
        <v>44</v>
      </c>
      <c r="B30" s="695" t="s">
        <v>207</v>
      </c>
      <c r="C30" s="696"/>
      <c r="D30" s="695" t="s">
        <v>208</v>
      </c>
      <c r="E30" s="696"/>
      <c r="F30" s="695" t="s">
        <v>209</v>
      </c>
      <c r="G30" s="696"/>
      <c r="H30" s="695" t="s">
        <v>210</v>
      </c>
      <c r="I30" s="696"/>
    </row>
    <row r="31" spans="1:9" ht="15" thickBot="1" x14ac:dyDescent="0.35">
      <c r="A31" s="672"/>
      <c r="B31" s="699"/>
      <c r="C31" s="700"/>
      <c r="D31" s="699"/>
      <c r="E31" s="700"/>
      <c r="F31" s="699"/>
      <c r="G31" s="700"/>
      <c r="H31" s="699"/>
      <c r="I31" s="700"/>
    </row>
    <row r="32" spans="1:9" ht="28.2" thickBot="1" x14ac:dyDescent="0.35">
      <c r="A32" s="673"/>
      <c r="B32" s="62" t="s">
        <v>25</v>
      </c>
      <c r="C32" s="62" t="s">
        <v>115</v>
      </c>
      <c r="D32" s="62" t="s">
        <v>25</v>
      </c>
      <c r="E32" s="62" t="s">
        <v>115</v>
      </c>
      <c r="F32" s="62" t="s">
        <v>25</v>
      </c>
      <c r="G32" s="62" t="s">
        <v>115</v>
      </c>
      <c r="H32" s="62" t="s">
        <v>25</v>
      </c>
      <c r="I32" s="63" t="s">
        <v>115</v>
      </c>
    </row>
    <row r="33" spans="1:9" ht="15" thickBot="1" x14ac:dyDescent="0.35">
      <c r="A33" s="62">
        <v>1</v>
      </c>
      <c r="B33" s="62">
        <v>2</v>
      </c>
      <c r="C33" s="62">
        <v>3</v>
      </c>
      <c r="D33" s="62">
        <v>4</v>
      </c>
      <c r="E33" s="62">
        <v>5</v>
      </c>
      <c r="F33" s="62">
        <v>6</v>
      </c>
      <c r="G33" s="62">
        <v>7</v>
      </c>
      <c r="H33" s="62">
        <v>8</v>
      </c>
      <c r="I33" s="63">
        <v>9</v>
      </c>
    </row>
    <row r="34" spans="1:9" ht="24.9" customHeight="1" thickBot="1" x14ac:dyDescent="0.35">
      <c r="A34" s="10"/>
      <c r="B34" s="10"/>
      <c r="C34" s="10"/>
      <c r="D34" s="10"/>
      <c r="E34" s="10"/>
      <c r="F34" s="10"/>
      <c r="G34" s="10"/>
      <c r="H34" s="10"/>
      <c r="I34" s="72"/>
    </row>
    <row r="35" spans="1:9" ht="24.9" customHeight="1" thickBot="1" x14ac:dyDescent="0.35">
      <c r="A35" s="10"/>
      <c r="B35" s="10"/>
      <c r="C35" s="10"/>
      <c r="D35" s="10"/>
      <c r="E35" s="10"/>
      <c r="F35" s="10"/>
      <c r="G35" s="10"/>
      <c r="H35" s="10"/>
      <c r="I35" s="72"/>
    </row>
    <row r="36" spans="1:9" ht="24.9" customHeight="1" thickBot="1" x14ac:dyDescent="0.35">
      <c r="A36" s="10"/>
      <c r="B36" s="10"/>
      <c r="C36" s="10"/>
      <c r="D36" s="10"/>
      <c r="E36" s="10"/>
      <c r="F36" s="10"/>
      <c r="G36" s="10"/>
      <c r="H36" s="10"/>
      <c r="I36" s="72"/>
    </row>
    <row r="37" spans="1:9" ht="24.9" customHeight="1" thickBot="1" x14ac:dyDescent="0.35">
      <c r="A37" s="10"/>
      <c r="B37" s="10"/>
      <c r="C37" s="10"/>
      <c r="D37" s="10"/>
      <c r="E37" s="10"/>
      <c r="F37" s="10"/>
      <c r="G37" s="10"/>
      <c r="H37" s="10"/>
      <c r="I37" s="72"/>
    </row>
    <row r="38" spans="1:9" ht="24.9" customHeight="1" thickBot="1" x14ac:dyDescent="0.35">
      <c r="A38" s="10"/>
      <c r="B38" s="10"/>
      <c r="C38" s="10"/>
      <c r="D38" s="10"/>
      <c r="E38" s="10"/>
      <c r="F38" s="10"/>
      <c r="G38" s="10"/>
      <c r="H38" s="10"/>
      <c r="I38" s="72"/>
    </row>
    <row r="39" spans="1:9" ht="24.9" customHeight="1" thickBot="1" x14ac:dyDescent="0.35">
      <c r="A39" s="10"/>
      <c r="B39" s="10"/>
      <c r="C39" s="10"/>
      <c r="D39" s="10"/>
      <c r="E39" s="10"/>
      <c r="F39" s="10"/>
      <c r="G39" s="10"/>
      <c r="H39" s="10"/>
      <c r="I39" s="72"/>
    </row>
    <row r="40" spans="1:9" ht="24.9" customHeight="1" thickBot="1" x14ac:dyDescent="0.35">
      <c r="A40" s="76" t="s">
        <v>22</v>
      </c>
      <c r="B40" s="10"/>
      <c r="C40" s="10"/>
      <c r="D40" s="10"/>
      <c r="E40" s="10"/>
      <c r="F40" s="10"/>
      <c r="G40" s="10"/>
      <c r="H40" s="10"/>
      <c r="I40" s="72"/>
    </row>
  </sheetData>
  <mergeCells count="15">
    <mergeCell ref="A1:F1"/>
    <mergeCell ref="A3:I3"/>
    <mergeCell ref="A7:A9"/>
    <mergeCell ref="B7:B9"/>
    <mergeCell ref="C7:C9"/>
    <mergeCell ref="D7:G7"/>
    <mergeCell ref="I7:I9"/>
    <mergeCell ref="D8:D9"/>
    <mergeCell ref="E8:E9"/>
    <mergeCell ref="F8:F9"/>
    <mergeCell ref="B30:C31"/>
    <mergeCell ref="D30:E31"/>
    <mergeCell ref="F30:G31"/>
    <mergeCell ref="H30:I31"/>
    <mergeCell ref="A30:A32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26"/>
  <sheetViews>
    <sheetView view="pageBreakPreview" topLeftCell="A4" zoomScaleNormal="100" zoomScaleSheetLayoutView="100" workbookViewId="0">
      <selection activeCell="J15" sqref="J15"/>
    </sheetView>
  </sheetViews>
  <sheetFormatPr defaultRowHeight="14.4" x14ac:dyDescent="0.3"/>
  <cols>
    <col min="1" max="1" width="26.44140625" customWidth="1"/>
    <col min="2" max="2" width="18.33203125" customWidth="1"/>
    <col min="3" max="3" width="18.109375" customWidth="1"/>
    <col min="4" max="4" width="18.88671875" customWidth="1"/>
    <col min="5" max="5" width="18.5546875" customWidth="1"/>
    <col min="6" max="6" width="19.109375" customWidth="1"/>
    <col min="7" max="7" width="18.44140625" customWidth="1"/>
  </cols>
  <sheetData>
    <row r="1" spans="1:12" ht="18" x14ac:dyDescent="0.3">
      <c r="A1" s="631" t="s">
        <v>613</v>
      </c>
      <c r="B1" s="631"/>
      <c r="C1" s="631"/>
      <c r="D1" s="631"/>
      <c r="E1" s="631"/>
      <c r="F1" s="631"/>
    </row>
    <row r="3" spans="1:12" ht="38.25" customHeight="1" x14ac:dyDescent="0.3">
      <c r="A3" s="670" t="s">
        <v>250</v>
      </c>
      <c r="B3" s="670"/>
      <c r="C3" s="670"/>
      <c r="D3" s="670"/>
      <c r="E3" s="670"/>
      <c r="F3" s="670"/>
      <c r="G3" s="670"/>
    </row>
    <row r="4" spans="1:12" ht="48" customHeight="1" x14ac:dyDescent="0.3">
      <c r="A4" s="670" t="s">
        <v>251</v>
      </c>
      <c r="B4" s="670"/>
      <c r="C4" s="670"/>
      <c r="D4" s="670"/>
      <c r="E4" s="670"/>
      <c r="F4" s="670"/>
      <c r="G4" s="670"/>
    </row>
    <row r="5" spans="1:12" ht="62.25" customHeight="1" x14ac:dyDescent="0.3">
      <c r="A5" s="670" t="s">
        <v>252</v>
      </c>
      <c r="B5" s="670"/>
      <c r="C5" s="670"/>
      <c r="D5" s="670"/>
      <c r="E5" s="670"/>
      <c r="F5" s="670"/>
      <c r="G5" s="670"/>
    </row>
    <row r="6" spans="1:12" ht="45.75" customHeight="1" x14ac:dyDescent="0.3">
      <c r="A6" s="670" t="s">
        <v>253</v>
      </c>
      <c r="B6" s="670"/>
      <c r="C6" s="670"/>
      <c r="D6" s="670"/>
      <c r="E6" s="670"/>
      <c r="F6" s="670"/>
      <c r="G6" s="670"/>
    </row>
    <row r="8" spans="1:12" ht="15.6" x14ac:dyDescent="0.3">
      <c r="A8" s="45" t="s">
        <v>254</v>
      </c>
      <c r="B8" s="45"/>
      <c r="C8" s="45"/>
      <c r="D8" s="45"/>
      <c r="E8" s="45"/>
      <c r="F8" s="2"/>
      <c r="G8" s="562" t="s">
        <v>905</v>
      </c>
      <c r="H8" s="2"/>
      <c r="I8" s="2"/>
      <c r="J8" s="2"/>
      <c r="K8" s="2"/>
      <c r="L8" s="2"/>
    </row>
    <row r="9" spans="1:12" ht="15" thickBot="1" x14ac:dyDescent="0.35"/>
    <row r="10" spans="1:12" ht="28.5" customHeight="1" thickBot="1" x14ac:dyDescent="0.35">
      <c r="A10" s="47" t="s">
        <v>255</v>
      </c>
      <c r="B10" s="671" t="s">
        <v>258</v>
      </c>
      <c r="C10" s="693" t="s">
        <v>259</v>
      </c>
      <c r="D10" s="704"/>
      <c r="E10" s="704"/>
      <c r="F10" s="694"/>
      <c r="G10" s="671" t="s">
        <v>260</v>
      </c>
    </row>
    <row r="11" spans="1:12" ht="24" customHeight="1" thickBot="1" x14ac:dyDescent="0.35">
      <c r="A11" s="48" t="s">
        <v>256</v>
      </c>
      <c r="B11" s="672"/>
      <c r="C11" s="633" t="s">
        <v>261</v>
      </c>
      <c r="D11" s="635"/>
      <c r="E11" s="633" t="s">
        <v>262</v>
      </c>
      <c r="F11" s="635"/>
      <c r="G11" s="672"/>
    </row>
    <row r="12" spans="1:12" ht="28.5" customHeight="1" thickBot="1" x14ac:dyDescent="0.35">
      <c r="A12" s="51" t="s">
        <v>257</v>
      </c>
      <c r="B12" s="673"/>
      <c r="C12" s="51" t="s">
        <v>263</v>
      </c>
      <c r="D12" s="17" t="s">
        <v>264</v>
      </c>
      <c r="E12" s="51" t="s">
        <v>265</v>
      </c>
      <c r="F12" s="51" t="s">
        <v>266</v>
      </c>
      <c r="G12" s="673"/>
    </row>
    <row r="13" spans="1:12" ht="15" thickBot="1" x14ac:dyDescent="0.35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3">
        <v>7</v>
      </c>
    </row>
    <row r="14" spans="1:12" ht="24.9" customHeight="1" thickBot="1" x14ac:dyDescent="0.35">
      <c r="A14" s="126"/>
      <c r="B14" s="10"/>
      <c r="C14" s="10"/>
      <c r="D14" s="10"/>
      <c r="E14" s="10"/>
      <c r="F14" s="10"/>
      <c r="G14" s="72"/>
    </row>
    <row r="15" spans="1:12" ht="24.9" customHeight="1" thickBot="1" x14ac:dyDescent="0.35">
      <c r="A15" s="10"/>
      <c r="B15" s="10"/>
      <c r="C15" s="10"/>
      <c r="D15" s="10"/>
      <c r="E15" s="10"/>
      <c r="F15" s="10"/>
      <c r="G15" s="72"/>
    </row>
    <row r="16" spans="1:12" ht="24.9" customHeight="1" thickBot="1" x14ac:dyDescent="0.35">
      <c r="A16" s="76" t="s">
        <v>22</v>
      </c>
      <c r="B16" s="10"/>
      <c r="C16" s="10"/>
      <c r="D16" s="10"/>
      <c r="E16" s="10"/>
      <c r="F16" s="10"/>
      <c r="G16" s="72"/>
    </row>
    <row r="18" spans="1:7" ht="28.5" customHeight="1" x14ac:dyDescent="0.3">
      <c r="A18" s="670" t="s">
        <v>267</v>
      </c>
      <c r="B18" s="670"/>
      <c r="C18" s="670"/>
      <c r="D18" s="670"/>
      <c r="E18" s="56"/>
      <c r="F18" s="56"/>
      <c r="G18" s="56" t="s">
        <v>622</v>
      </c>
    </row>
    <row r="19" spans="1:7" ht="15" thickBot="1" x14ac:dyDescent="0.35"/>
    <row r="20" spans="1:7" ht="41.4" x14ac:dyDescent="0.3">
      <c r="A20" s="671" t="s">
        <v>44</v>
      </c>
      <c r="B20" s="671" t="s">
        <v>268</v>
      </c>
      <c r="C20" s="671" t="s">
        <v>109</v>
      </c>
      <c r="D20" s="671" t="s">
        <v>110</v>
      </c>
      <c r="E20" s="31" t="s">
        <v>269</v>
      </c>
    </row>
    <row r="21" spans="1:7" ht="37.5" customHeight="1" x14ac:dyDescent="0.3">
      <c r="A21" s="672"/>
      <c r="B21" s="672"/>
      <c r="C21" s="672"/>
      <c r="D21" s="672"/>
      <c r="E21" s="672" t="s">
        <v>75</v>
      </c>
    </row>
    <row r="22" spans="1:7" ht="15" thickBot="1" x14ac:dyDescent="0.35">
      <c r="A22" s="673"/>
      <c r="B22" s="673"/>
      <c r="C22" s="673"/>
      <c r="D22" s="673"/>
      <c r="E22" s="673"/>
    </row>
    <row r="23" spans="1:7" ht="15" thickBot="1" x14ac:dyDescent="0.35">
      <c r="A23" s="62">
        <v>1</v>
      </c>
      <c r="B23" s="62">
        <v>2</v>
      </c>
      <c r="C23" s="62">
        <v>3</v>
      </c>
      <c r="D23" s="62">
        <v>4</v>
      </c>
      <c r="E23" s="63">
        <v>5</v>
      </c>
    </row>
    <row r="24" spans="1:7" ht="24.9" customHeight="1" thickBot="1" x14ac:dyDescent="0.35">
      <c r="A24" s="10"/>
      <c r="B24" s="11"/>
      <c r="C24" s="11"/>
      <c r="D24" s="11"/>
      <c r="E24" s="13">
        <f>B24+C24-D24</f>
        <v>0</v>
      </c>
    </row>
    <row r="25" spans="1:7" ht="24.9" customHeight="1" thickBot="1" x14ac:dyDescent="0.35">
      <c r="A25" s="10"/>
      <c r="B25" s="11"/>
      <c r="C25" s="11"/>
      <c r="D25" s="11"/>
      <c r="E25" s="13">
        <f t="shared" ref="E25" si="0">B25+C25-D25</f>
        <v>0</v>
      </c>
    </row>
    <row r="26" spans="1:7" ht="24.9" customHeight="1" thickBot="1" x14ac:dyDescent="0.35">
      <c r="A26" s="76" t="s">
        <v>22</v>
      </c>
      <c r="B26" s="15">
        <f>SUM(B24:B25)</f>
        <v>0</v>
      </c>
      <c r="C26" s="11">
        <f t="shared" ref="C26:E26" si="1">SUM(C24:C25)</f>
        <v>0</v>
      </c>
      <c r="D26" s="11">
        <f t="shared" si="1"/>
        <v>0</v>
      </c>
      <c r="E26" s="16">
        <f t="shared" si="1"/>
        <v>0</v>
      </c>
    </row>
  </sheetData>
  <mergeCells count="16">
    <mergeCell ref="A1:F1"/>
    <mergeCell ref="A18:D18"/>
    <mergeCell ref="A3:G3"/>
    <mergeCell ref="A4:G4"/>
    <mergeCell ref="A5:G5"/>
    <mergeCell ref="A6:G6"/>
    <mergeCell ref="B10:B12"/>
    <mergeCell ref="C10:F10"/>
    <mergeCell ref="G10:G12"/>
    <mergeCell ref="C11:D11"/>
    <mergeCell ref="E11:F11"/>
    <mergeCell ref="A20:A22"/>
    <mergeCell ref="B20:B22"/>
    <mergeCell ref="C20:C22"/>
    <mergeCell ref="D20:D22"/>
    <mergeCell ref="E21:E22"/>
  </mergeCells>
  <pageMargins left="0.7" right="0.7" top="0.75" bottom="0.75" header="0.3" footer="0.3"/>
  <pageSetup paperSize="9"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M47"/>
  <sheetViews>
    <sheetView view="pageBreakPreview" topLeftCell="A9" zoomScale="80" zoomScaleNormal="100" zoomScaleSheetLayoutView="80" workbookViewId="0">
      <selection activeCell="C35" sqref="C35:C46"/>
    </sheetView>
  </sheetViews>
  <sheetFormatPr defaultRowHeight="14.4" x14ac:dyDescent="0.3"/>
  <cols>
    <col min="1" max="1" width="32.88671875" customWidth="1"/>
    <col min="2" max="2" width="18.44140625" customWidth="1"/>
    <col min="3" max="3" width="18.109375" customWidth="1"/>
    <col min="4" max="4" width="18.5546875" customWidth="1"/>
    <col min="5" max="5" width="18.6640625" customWidth="1"/>
    <col min="6" max="6" width="18" customWidth="1"/>
    <col min="7" max="7" width="18.6640625" customWidth="1"/>
    <col min="13" max="13" width="11.33203125" bestFit="1" customWidth="1"/>
  </cols>
  <sheetData>
    <row r="1" spans="1:10" ht="18" x14ac:dyDescent="0.35">
      <c r="A1" s="709" t="s">
        <v>615</v>
      </c>
      <c r="B1" s="709"/>
      <c r="C1" s="709"/>
      <c r="D1" s="709"/>
      <c r="E1" s="709"/>
      <c r="F1" s="709"/>
      <c r="G1" s="709"/>
      <c r="H1" s="107"/>
      <c r="I1" s="107"/>
    </row>
    <row r="3" spans="1:10" ht="18" x14ac:dyDescent="0.3">
      <c r="A3" s="729" t="s">
        <v>270</v>
      </c>
      <c r="B3" s="729"/>
      <c r="C3" s="729"/>
      <c r="D3" s="729"/>
      <c r="E3" s="729"/>
      <c r="F3" s="729"/>
      <c r="G3" s="729"/>
      <c r="H3" s="132"/>
      <c r="I3" s="132"/>
      <c r="J3" s="132"/>
    </row>
    <row r="5" spans="1:10" ht="15.6" x14ac:dyDescent="0.3">
      <c r="A5" s="133" t="s">
        <v>271</v>
      </c>
    </row>
    <row r="6" spans="1:10" ht="58.5" customHeight="1" x14ac:dyDescent="0.3">
      <c r="A6" s="670" t="s">
        <v>618</v>
      </c>
      <c r="B6" s="670"/>
      <c r="C6" s="670"/>
      <c r="D6" s="670"/>
      <c r="E6" s="670"/>
      <c r="F6" s="670"/>
      <c r="G6" s="670"/>
      <c r="H6" s="56"/>
      <c r="I6" s="56"/>
      <c r="J6" s="56"/>
    </row>
    <row r="8" spans="1:10" ht="15.6" x14ac:dyDescent="0.3">
      <c r="A8" s="45" t="s">
        <v>272</v>
      </c>
      <c r="B8" s="77"/>
      <c r="C8" s="77"/>
      <c r="D8" s="77"/>
      <c r="E8" s="77"/>
      <c r="F8" s="77"/>
      <c r="G8" s="77"/>
      <c r="H8" s="77"/>
      <c r="I8" s="77"/>
      <c r="J8" s="77"/>
    </row>
    <row r="9" spans="1:10" ht="15" thickBot="1" x14ac:dyDescent="0.35"/>
    <row r="10" spans="1:10" ht="15" thickBot="1" x14ac:dyDescent="0.35">
      <c r="A10" s="723" t="s">
        <v>273</v>
      </c>
      <c r="B10" s="730" t="s">
        <v>274</v>
      </c>
      <c r="C10" s="731"/>
      <c r="D10" s="726" t="s">
        <v>275</v>
      </c>
      <c r="E10" s="727"/>
      <c r="F10" s="727"/>
      <c r="G10" s="728"/>
    </row>
    <row r="11" spans="1:10" ht="18" customHeight="1" thickBot="1" x14ac:dyDescent="0.35">
      <c r="A11" s="724"/>
      <c r="B11" s="732"/>
      <c r="C11" s="733"/>
      <c r="D11" s="726" t="s">
        <v>276</v>
      </c>
      <c r="E11" s="728"/>
      <c r="F11" s="726" t="s">
        <v>277</v>
      </c>
      <c r="G11" s="728"/>
    </row>
    <row r="12" spans="1:10" x14ac:dyDescent="0.3">
      <c r="A12" s="724"/>
      <c r="B12" s="723" t="s">
        <v>278</v>
      </c>
      <c r="C12" s="723" t="s">
        <v>279</v>
      </c>
      <c r="D12" s="723" t="s">
        <v>278</v>
      </c>
      <c r="E12" s="723" t="s">
        <v>279</v>
      </c>
      <c r="F12" s="723" t="s">
        <v>278</v>
      </c>
      <c r="G12" s="135" t="s">
        <v>280</v>
      </c>
    </row>
    <row r="13" spans="1:10" ht="15" thickBot="1" x14ac:dyDescent="0.35">
      <c r="A13" s="725"/>
      <c r="B13" s="725"/>
      <c r="C13" s="725"/>
      <c r="D13" s="725"/>
      <c r="E13" s="725"/>
      <c r="F13" s="725"/>
      <c r="G13" s="125" t="s">
        <v>281</v>
      </c>
    </row>
    <row r="14" spans="1:10" ht="15" thickBot="1" x14ac:dyDescent="0.35">
      <c r="A14" s="124">
        <v>1</v>
      </c>
      <c r="B14" s="124">
        <v>2</v>
      </c>
      <c r="C14" s="124">
        <v>3</v>
      </c>
      <c r="D14" s="124">
        <v>4</v>
      </c>
      <c r="E14" s="124">
        <v>5</v>
      </c>
      <c r="F14" s="124">
        <v>6</v>
      </c>
      <c r="G14" s="125">
        <v>7</v>
      </c>
    </row>
    <row r="15" spans="1:10" ht="30" customHeight="1" thickBot="1" x14ac:dyDescent="0.35">
      <c r="A15" s="126" t="s">
        <v>283</v>
      </c>
      <c r="B15" s="211"/>
      <c r="C15" s="211"/>
      <c r="D15" s="211"/>
      <c r="E15" s="211"/>
      <c r="F15" s="211"/>
      <c r="G15" s="212"/>
    </row>
    <row r="16" spans="1:10" ht="30" customHeight="1" thickBot="1" x14ac:dyDescent="0.35">
      <c r="A16" s="136" t="s">
        <v>284</v>
      </c>
      <c r="B16" s="211">
        <v>3170953.85</v>
      </c>
      <c r="C16" s="211">
        <f>III.RZiS!D22</f>
        <v>3221229.8099999996</v>
      </c>
      <c r="D16" s="211"/>
      <c r="E16" s="211"/>
      <c r="F16" s="211"/>
      <c r="G16" s="212"/>
    </row>
    <row r="17" spans="1:7" ht="30" customHeight="1" thickBot="1" x14ac:dyDescent="0.35">
      <c r="A17" s="136" t="s">
        <v>285</v>
      </c>
      <c r="B17" s="211"/>
      <c r="C17" s="211"/>
      <c r="D17" s="211"/>
      <c r="E17" s="211"/>
      <c r="F17" s="211"/>
      <c r="G17" s="212"/>
    </row>
    <row r="18" spans="1:7" ht="30" customHeight="1" thickBot="1" x14ac:dyDescent="0.35">
      <c r="A18" s="136" t="s">
        <v>286</v>
      </c>
      <c r="B18" s="211">
        <v>3023.89</v>
      </c>
      <c r="C18" s="211">
        <f>III.RZiS!D23</f>
        <v>701.1</v>
      </c>
      <c r="D18" s="211"/>
      <c r="E18" s="211"/>
      <c r="F18" s="211"/>
      <c r="G18" s="212"/>
    </row>
    <row r="19" spans="1:7" ht="30" customHeight="1" thickBot="1" x14ac:dyDescent="0.35">
      <c r="A19" s="137" t="s">
        <v>282</v>
      </c>
      <c r="B19" s="213">
        <f>SUM(B15:B18)</f>
        <v>3173977.74</v>
      </c>
      <c r="C19" s="213">
        <f t="shared" ref="C19:G19" si="0">SUM(C15:C18)</f>
        <v>3221930.9099999997</v>
      </c>
      <c r="D19" s="213">
        <f t="shared" si="0"/>
        <v>0</v>
      </c>
      <c r="E19" s="213">
        <f t="shared" si="0"/>
        <v>0</v>
      </c>
      <c r="F19" s="213">
        <f t="shared" si="0"/>
        <v>0</v>
      </c>
      <c r="G19" s="213">
        <f t="shared" si="0"/>
        <v>0</v>
      </c>
    </row>
    <row r="20" spans="1:7" x14ac:dyDescent="0.3">
      <c r="A20" s="134"/>
      <c r="B20" s="67"/>
      <c r="C20" s="67"/>
      <c r="D20" s="67"/>
      <c r="E20" s="67"/>
      <c r="F20" s="67"/>
      <c r="G20" s="67"/>
    </row>
    <row r="21" spans="1:7" ht="47.25" customHeight="1" x14ac:dyDescent="0.3">
      <c r="A21" s="670" t="s">
        <v>287</v>
      </c>
      <c r="B21" s="670"/>
      <c r="C21" s="670"/>
      <c r="D21" s="670"/>
      <c r="E21" s="670"/>
      <c r="F21" s="670"/>
      <c r="G21" s="670"/>
    </row>
    <row r="22" spans="1:7" ht="15.6" x14ac:dyDescent="0.3">
      <c r="A22" s="45" t="s">
        <v>288</v>
      </c>
      <c r="B22" s="77"/>
      <c r="C22" s="74"/>
    </row>
    <row r="23" spans="1:7" ht="15.6" x14ac:dyDescent="0.3">
      <c r="A23" s="45" t="s">
        <v>289</v>
      </c>
      <c r="B23" s="77"/>
      <c r="C23" s="74"/>
    </row>
    <row r="24" spans="1:7" ht="15.6" x14ac:dyDescent="0.3">
      <c r="A24" s="45" t="s">
        <v>290</v>
      </c>
      <c r="B24" s="77"/>
      <c r="C24" s="74"/>
    </row>
    <row r="25" spans="1:7" ht="15.6" x14ac:dyDescent="0.3">
      <c r="A25" s="45" t="s">
        <v>291</v>
      </c>
      <c r="B25" s="77"/>
      <c r="C25" s="74"/>
    </row>
    <row r="26" spans="1:7" ht="15.6" x14ac:dyDescent="0.3">
      <c r="A26" s="45" t="s">
        <v>292</v>
      </c>
      <c r="B26" s="77"/>
      <c r="C26" s="74"/>
    </row>
    <row r="27" spans="1:7" ht="15.6" x14ac:dyDescent="0.3">
      <c r="A27" s="45" t="s">
        <v>293</v>
      </c>
      <c r="B27" s="77"/>
      <c r="C27" s="74"/>
    </row>
    <row r="28" spans="1:7" ht="15.6" x14ac:dyDescent="0.3">
      <c r="A28" s="55" t="s">
        <v>294</v>
      </c>
      <c r="B28" s="77"/>
      <c r="C28" s="74"/>
    </row>
    <row r="30" spans="1:7" ht="36" customHeight="1" x14ac:dyDescent="0.3">
      <c r="A30" s="701" t="s">
        <v>295</v>
      </c>
      <c r="B30" s="701"/>
      <c r="C30" s="701"/>
      <c r="D30" s="701"/>
      <c r="E30" s="701"/>
      <c r="F30" s="138"/>
      <c r="G30" s="138"/>
    </row>
    <row r="31" spans="1:7" ht="15" thickBot="1" x14ac:dyDescent="0.35"/>
    <row r="32" spans="1:7" x14ac:dyDescent="0.3">
      <c r="A32" s="671" t="s">
        <v>44</v>
      </c>
      <c r="B32" s="81" t="s">
        <v>296</v>
      </c>
      <c r="C32" s="31" t="s">
        <v>297</v>
      </c>
    </row>
    <row r="33" spans="1:13" ht="20.25" customHeight="1" thickBot="1" x14ac:dyDescent="0.35">
      <c r="A33" s="673"/>
      <c r="B33" s="62" t="s">
        <v>281</v>
      </c>
      <c r="C33" s="63" t="s">
        <v>281</v>
      </c>
      <c r="F33" s="572"/>
    </row>
    <row r="34" spans="1:13" ht="15" thickBot="1" x14ac:dyDescent="0.35">
      <c r="A34" s="62">
        <v>1</v>
      </c>
      <c r="B34" s="62">
        <v>2</v>
      </c>
      <c r="C34" s="63">
        <v>3</v>
      </c>
      <c r="F34" s="572"/>
      <c r="G34" s="572"/>
    </row>
    <row r="35" spans="1:13" ht="24.9" customHeight="1" thickBot="1" x14ac:dyDescent="0.35">
      <c r="A35" s="71" t="s">
        <v>298</v>
      </c>
      <c r="B35" s="11">
        <v>38511.58</v>
      </c>
      <c r="C35" s="13">
        <v>62663.48</v>
      </c>
      <c r="F35" s="572"/>
      <c r="M35" s="572">
        <f>III.RZiS!G24</f>
        <v>3061176.1100000003</v>
      </c>
    </row>
    <row r="36" spans="1:13" ht="24.9" customHeight="1" thickBot="1" x14ac:dyDescent="0.35">
      <c r="A36" s="71" t="s">
        <v>299</v>
      </c>
      <c r="B36" s="11">
        <f>292425.66+489547.53</f>
        <v>781973.19</v>
      </c>
      <c r="C36" s="13">
        <f>257051.41+457731.76</f>
        <v>714783.17</v>
      </c>
      <c r="F36" s="572"/>
      <c r="M36" s="572">
        <f>'IV.nota 18-19'!H10</f>
        <v>3893.989999999998</v>
      </c>
    </row>
    <row r="37" spans="1:13" ht="24.9" customHeight="1" thickBot="1" x14ac:dyDescent="0.35">
      <c r="A37" s="71" t="s">
        <v>300</v>
      </c>
      <c r="B37" s="11">
        <v>1360598.9</v>
      </c>
      <c r="C37" s="13">
        <v>1660690.34</v>
      </c>
      <c r="F37" s="572"/>
      <c r="M37" s="572">
        <f>M35-M36</f>
        <v>3057282.12</v>
      </c>
    </row>
    <row r="38" spans="1:13" ht="24.9" customHeight="1" thickBot="1" x14ac:dyDescent="0.35">
      <c r="A38" s="71" t="s">
        <v>301</v>
      </c>
      <c r="B38" s="11">
        <v>338066.5</v>
      </c>
      <c r="C38" s="13">
        <v>349384.29</v>
      </c>
      <c r="M38" s="572">
        <f>C46</f>
        <v>3057282.12</v>
      </c>
    </row>
    <row r="39" spans="1:13" ht="33.75" customHeight="1" thickBot="1" x14ac:dyDescent="0.35">
      <c r="A39" s="71" t="s">
        <v>302</v>
      </c>
      <c r="B39" s="11">
        <v>6090.18</v>
      </c>
      <c r="C39" s="13"/>
    </row>
    <row r="40" spans="1:13" ht="24.9" customHeight="1" x14ac:dyDescent="0.3">
      <c r="A40" s="112" t="s">
        <v>303</v>
      </c>
      <c r="B40" s="214">
        <v>77898.820000000007</v>
      </c>
      <c r="C40" s="214">
        <v>77328.53</v>
      </c>
    </row>
    <row r="41" spans="1:13" ht="24.9" customHeight="1" thickBot="1" x14ac:dyDescent="0.35">
      <c r="A41" s="84" t="s">
        <v>304</v>
      </c>
      <c r="B41" s="215">
        <v>32293.43</v>
      </c>
      <c r="C41" s="215">
        <v>33574.42</v>
      </c>
      <c r="F41" s="572"/>
    </row>
    <row r="42" spans="1:13" ht="24.9" customHeight="1" thickBot="1" x14ac:dyDescent="0.35">
      <c r="A42" s="71" t="s">
        <v>305</v>
      </c>
      <c r="B42" s="11">
        <v>5572.98</v>
      </c>
      <c r="C42" s="13">
        <v>2958.12</v>
      </c>
    </row>
    <row r="43" spans="1:13" ht="24.9" customHeight="1" thickBot="1" x14ac:dyDescent="0.35">
      <c r="A43" s="71" t="s">
        <v>306</v>
      </c>
      <c r="B43" s="11">
        <v>0</v>
      </c>
      <c r="C43" s="13">
        <v>32</v>
      </c>
    </row>
    <row r="44" spans="1:13" ht="24.9" customHeight="1" thickBot="1" x14ac:dyDescent="0.35">
      <c r="A44" s="71" t="s">
        <v>307</v>
      </c>
      <c r="B44" s="11">
        <v>131269.85999999999</v>
      </c>
      <c r="C44" s="13">
        <v>149055.32999999999</v>
      </c>
    </row>
    <row r="45" spans="1:13" ht="24.9" customHeight="1" thickBot="1" x14ac:dyDescent="0.35">
      <c r="A45" s="71" t="s">
        <v>308</v>
      </c>
      <c r="B45" s="11">
        <v>28803.32</v>
      </c>
      <c r="C45" s="75">
        <v>40386.86</v>
      </c>
      <c r="F45" s="572"/>
    </row>
    <row r="46" spans="1:13" ht="24.9" customHeight="1" thickBot="1" x14ac:dyDescent="0.35">
      <c r="A46" s="76" t="s">
        <v>309</v>
      </c>
      <c r="B46" s="15">
        <f>SUM(B35:B45)-B41</f>
        <v>2768785.3299999996</v>
      </c>
      <c r="C46" s="577">
        <f>SUM(C35:C45)-C41</f>
        <v>3057282.12</v>
      </c>
    </row>
    <row r="47" spans="1:13" ht="35.25" customHeight="1" thickBot="1" x14ac:dyDescent="0.35">
      <c r="A47" s="76" t="s">
        <v>310</v>
      </c>
      <c r="B47" s="11"/>
      <c r="C47" s="13"/>
    </row>
  </sheetData>
  <mergeCells count="16">
    <mergeCell ref="A3:G3"/>
    <mergeCell ref="A1:G1"/>
    <mergeCell ref="C12:C13"/>
    <mergeCell ref="D12:D13"/>
    <mergeCell ref="E12:E13"/>
    <mergeCell ref="F12:F13"/>
    <mergeCell ref="A6:G6"/>
    <mergeCell ref="A10:A13"/>
    <mergeCell ref="B10:C11"/>
    <mergeCell ref="D10:G10"/>
    <mergeCell ref="A21:G21"/>
    <mergeCell ref="A32:A33"/>
    <mergeCell ref="A30:E30"/>
    <mergeCell ref="D11:E11"/>
    <mergeCell ref="F11:G11"/>
    <mergeCell ref="B12:B1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38"/>
  <sheetViews>
    <sheetView view="pageBreakPreview" topLeftCell="A3" zoomScale="80" zoomScaleNormal="100" zoomScaleSheetLayoutView="80" workbookViewId="0">
      <selection activeCell="V20" sqref="V19:V20"/>
    </sheetView>
  </sheetViews>
  <sheetFormatPr defaultRowHeight="14.4" x14ac:dyDescent="0.3"/>
  <cols>
    <col min="1" max="1" width="40.6640625" customWidth="1"/>
    <col min="2" max="6" width="20.6640625" customWidth="1"/>
  </cols>
  <sheetData>
    <row r="1" spans="1:7" ht="18" x14ac:dyDescent="0.35">
      <c r="A1" s="631" t="s">
        <v>613</v>
      </c>
      <c r="B1" s="631"/>
      <c r="C1" s="631"/>
      <c r="D1" s="631"/>
      <c r="E1" s="631"/>
      <c r="F1" s="631"/>
      <c r="G1" s="107"/>
    </row>
    <row r="3" spans="1:7" ht="15.6" x14ac:dyDescent="0.3">
      <c r="A3" s="45" t="s">
        <v>311</v>
      </c>
      <c r="B3" s="77"/>
      <c r="C3" s="77"/>
      <c r="D3" s="77"/>
      <c r="E3" s="77"/>
      <c r="F3" s="77"/>
      <c r="G3" s="77"/>
    </row>
    <row r="4" spans="1:7" ht="15.6" x14ac:dyDescent="0.3">
      <c r="A4" s="77"/>
      <c r="B4" s="77"/>
      <c r="C4" s="77"/>
      <c r="D4" s="77"/>
      <c r="E4" s="77"/>
      <c r="F4" s="77"/>
      <c r="G4" s="77"/>
    </row>
    <row r="5" spans="1:7" ht="15.6" x14ac:dyDescent="0.3">
      <c r="A5" s="45" t="s">
        <v>312</v>
      </c>
      <c r="B5" s="77"/>
      <c r="C5" s="564" t="s">
        <v>905</v>
      </c>
      <c r="D5" s="77"/>
      <c r="E5" s="77"/>
      <c r="F5" s="77"/>
      <c r="G5" s="77"/>
    </row>
    <row r="6" spans="1:7" ht="15" thickBot="1" x14ac:dyDescent="0.35"/>
    <row r="7" spans="1:7" ht="47.25" customHeight="1" x14ac:dyDescent="0.3">
      <c r="A7" s="714" t="s">
        <v>313</v>
      </c>
      <c r="B7" s="671" t="s">
        <v>142</v>
      </c>
    </row>
    <row r="8" spans="1:7" ht="2.25" customHeight="1" thickBot="1" x14ac:dyDescent="0.35">
      <c r="A8" s="715"/>
      <c r="B8" s="673"/>
    </row>
    <row r="9" spans="1:7" ht="15" thickBot="1" x14ac:dyDescent="0.35">
      <c r="A9" s="106">
        <v>1</v>
      </c>
      <c r="B9" s="102">
        <v>2</v>
      </c>
    </row>
    <row r="10" spans="1:7" ht="28.5" customHeight="1" thickBot="1" x14ac:dyDescent="0.35">
      <c r="A10" s="71" t="s">
        <v>314</v>
      </c>
      <c r="B10" s="119"/>
    </row>
    <row r="11" spans="1:7" ht="54" customHeight="1" thickBot="1" x14ac:dyDescent="0.35">
      <c r="A11" s="71" t="s">
        <v>315</v>
      </c>
      <c r="B11" s="119"/>
    </row>
    <row r="12" spans="1:7" ht="33" customHeight="1" thickBot="1" x14ac:dyDescent="0.35">
      <c r="A12" s="71" t="s">
        <v>316</v>
      </c>
      <c r="B12" s="119"/>
    </row>
    <row r="13" spans="1:7" ht="27.75" customHeight="1" thickBot="1" x14ac:dyDescent="0.35">
      <c r="A13" s="71" t="s">
        <v>317</v>
      </c>
      <c r="B13" s="119"/>
    </row>
    <row r="14" spans="1:7" ht="28.5" customHeight="1" thickBot="1" x14ac:dyDescent="0.35">
      <c r="A14" s="76" t="s">
        <v>22</v>
      </c>
      <c r="B14" s="120">
        <f>SUM(B10:B13)</f>
        <v>0</v>
      </c>
    </row>
    <row r="16" spans="1:7" ht="15.6" x14ac:dyDescent="0.3">
      <c r="A16" s="45" t="s">
        <v>318</v>
      </c>
      <c r="C16" s="564" t="s">
        <v>905</v>
      </c>
    </row>
    <row r="18" spans="1:6" ht="15.6" x14ac:dyDescent="0.3">
      <c r="A18" s="103" t="s">
        <v>319</v>
      </c>
    </row>
    <row r="19" spans="1:6" ht="15" thickBot="1" x14ac:dyDescent="0.35"/>
    <row r="20" spans="1:6" ht="15" customHeight="1" x14ac:dyDescent="0.3">
      <c r="A20" s="671" t="s">
        <v>320</v>
      </c>
      <c r="B20" s="24"/>
      <c r="C20" s="671" t="s">
        <v>323</v>
      </c>
      <c r="D20" s="671" t="s">
        <v>324</v>
      </c>
      <c r="E20" s="671" t="s">
        <v>325</v>
      </c>
      <c r="F20" s="671" t="s">
        <v>22</v>
      </c>
    </row>
    <row r="21" spans="1:6" x14ac:dyDescent="0.3">
      <c r="A21" s="672"/>
      <c r="B21" s="105" t="s">
        <v>321</v>
      </c>
      <c r="C21" s="672"/>
      <c r="D21" s="672"/>
      <c r="E21" s="672"/>
      <c r="F21" s="672"/>
    </row>
    <row r="22" spans="1:6" ht="15" thickBot="1" x14ac:dyDescent="0.35">
      <c r="A22" s="673"/>
      <c r="B22" s="106" t="s">
        <v>322</v>
      </c>
      <c r="C22" s="673"/>
      <c r="D22" s="673"/>
      <c r="E22" s="673"/>
      <c r="F22" s="673"/>
    </row>
    <row r="23" spans="1:6" ht="15" thickBot="1" x14ac:dyDescent="0.35">
      <c r="A23" s="106">
        <v>1</v>
      </c>
      <c r="B23" s="106">
        <v>2</v>
      </c>
      <c r="C23" s="106">
        <v>3</v>
      </c>
      <c r="D23" s="106">
        <v>4</v>
      </c>
      <c r="E23" s="106">
        <v>5</v>
      </c>
      <c r="F23" s="102">
        <v>6</v>
      </c>
    </row>
    <row r="24" spans="1:6" ht="24.9" customHeight="1" thickBot="1" x14ac:dyDescent="0.35">
      <c r="A24" s="71" t="s">
        <v>326</v>
      </c>
      <c r="B24" s="11"/>
      <c r="C24" s="11"/>
      <c r="D24" s="11"/>
      <c r="E24" s="11"/>
      <c r="F24" s="119">
        <f>SUM(B24:E24)</f>
        <v>0</v>
      </c>
    </row>
    <row r="25" spans="1:6" ht="24.9" customHeight="1" thickBot="1" x14ac:dyDescent="0.35">
      <c r="A25" s="71" t="s">
        <v>327</v>
      </c>
      <c r="B25" s="11"/>
      <c r="C25" s="11"/>
      <c r="D25" s="11"/>
      <c r="E25" s="11"/>
      <c r="F25" s="119">
        <f t="shared" ref="F25:F26" si="0">SUM(B25:E25)</f>
        <v>0</v>
      </c>
    </row>
    <row r="26" spans="1:6" ht="24.9" customHeight="1" thickBot="1" x14ac:dyDescent="0.35">
      <c r="A26" s="71" t="s">
        <v>317</v>
      </c>
      <c r="B26" s="11"/>
      <c r="C26" s="11"/>
      <c r="D26" s="11"/>
      <c r="E26" s="11"/>
      <c r="F26" s="119">
        <f t="shared" si="0"/>
        <v>0</v>
      </c>
    </row>
    <row r="27" spans="1:6" ht="24.9" customHeight="1" thickBot="1" x14ac:dyDescent="0.35">
      <c r="A27" s="76" t="s">
        <v>22</v>
      </c>
      <c r="B27" s="15">
        <f>SUM(B24:B26)</f>
        <v>0</v>
      </c>
      <c r="C27" s="15">
        <f t="shared" ref="C27:F27" si="1">SUM(C24:C26)</f>
        <v>0</v>
      </c>
      <c r="D27" s="15">
        <f t="shared" si="1"/>
        <v>0</v>
      </c>
      <c r="E27" s="15">
        <f t="shared" si="1"/>
        <v>0</v>
      </c>
      <c r="F27" s="16">
        <f t="shared" si="1"/>
        <v>0</v>
      </c>
    </row>
    <row r="29" spans="1:6" ht="34.5" customHeight="1" x14ac:dyDescent="0.3">
      <c r="A29" s="670" t="s">
        <v>328</v>
      </c>
      <c r="B29" s="670"/>
      <c r="C29" s="670"/>
      <c r="D29" s="670"/>
      <c r="E29" s="46"/>
    </row>
    <row r="30" spans="1:6" ht="15.6" x14ac:dyDescent="0.3">
      <c r="A30" s="46"/>
      <c r="B30" s="46"/>
      <c r="C30" s="46"/>
      <c r="D30" s="46"/>
      <c r="E30" s="46"/>
    </row>
    <row r="31" spans="1:6" ht="33" customHeight="1" x14ac:dyDescent="0.3">
      <c r="A31" s="670" t="s">
        <v>329</v>
      </c>
      <c r="B31" s="670"/>
      <c r="C31" s="670"/>
      <c r="D31" s="670"/>
      <c r="E31" s="564" t="s">
        <v>905</v>
      </c>
    </row>
    <row r="32" spans="1:6" ht="15" thickBot="1" x14ac:dyDescent="0.35"/>
    <row r="33" spans="1:4" ht="24.9" customHeight="1" x14ac:dyDescent="0.3">
      <c r="A33" s="104" t="s">
        <v>330</v>
      </c>
      <c r="B33" s="671" t="s">
        <v>332</v>
      </c>
      <c r="C33" s="671" t="s">
        <v>333</v>
      </c>
      <c r="D33" s="671" t="s">
        <v>334</v>
      </c>
    </row>
    <row r="34" spans="1:4" ht="24.9" customHeight="1" thickBot="1" x14ac:dyDescent="0.35">
      <c r="A34" s="106" t="s">
        <v>331</v>
      </c>
      <c r="B34" s="673"/>
      <c r="C34" s="673"/>
      <c r="D34" s="673"/>
    </row>
    <row r="35" spans="1:4" ht="24.9" customHeight="1" thickBot="1" x14ac:dyDescent="0.35">
      <c r="A35" s="106">
        <v>1</v>
      </c>
      <c r="B35" s="106">
        <v>2</v>
      </c>
      <c r="C35" s="106">
        <v>3</v>
      </c>
      <c r="D35" s="102">
        <v>4</v>
      </c>
    </row>
    <row r="36" spans="1:4" ht="24.9" customHeight="1" thickBot="1" x14ac:dyDescent="0.35">
      <c r="A36" s="10"/>
      <c r="B36" s="10"/>
      <c r="C36" s="10"/>
      <c r="D36" s="101"/>
    </row>
    <row r="37" spans="1:4" ht="24.9" customHeight="1" thickBot="1" x14ac:dyDescent="0.35">
      <c r="A37" s="10"/>
      <c r="B37" s="10"/>
      <c r="C37" s="10"/>
      <c r="D37" s="101"/>
    </row>
    <row r="38" spans="1:4" ht="24.9" customHeight="1" thickBot="1" x14ac:dyDescent="0.35">
      <c r="A38" s="10"/>
      <c r="B38" s="10"/>
      <c r="C38" s="10"/>
      <c r="D38" s="101"/>
    </row>
  </sheetData>
  <mergeCells count="13">
    <mergeCell ref="A29:D29"/>
    <mergeCell ref="A31:D31"/>
    <mergeCell ref="B33:B34"/>
    <mergeCell ref="C33:C34"/>
    <mergeCell ref="D33:D34"/>
    <mergeCell ref="A1:F1"/>
    <mergeCell ref="A7:A8"/>
    <mergeCell ref="B7:B8"/>
    <mergeCell ref="A20:A22"/>
    <mergeCell ref="C20:C22"/>
    <mergeCell ref="D20:D22"/>
    <mergeCell ref="E20:E22"/>
    <mergeCell ref="F20:F2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302"/>
  <sheetViews>
    <sheetView view="pageBreakPreview" topLeftCell="A136" zoomScaleNormal="100" zoomScaleSheetLayoutView="100" workbookViewId="0">
      <selection activeCell="H167" sqref="H167"/>
    </sheetView>
  </sheetViews>
  <sheetFormatPr defaultRowHeight="15" outlineLevelRow="2" x14ac:dyDescent="0.3"/>
  <cols>
    <col min="1" max="1" width="5.109375" style="231" customWidth="1"/>
    <col min="2" max="2" width="56.6640625" style="427" customWidth="1"/>
    <col min="3" max="3" width="15.6640625" style="417" customWidth="1"/>
    <col min="4" max="4" width="16.88671875" style="417" customWidth="1"/>
    <col min="5" max="5" width="14.109375" customWidth="1"/>
    <col min="6" max="6" width="11.33203125" style="231" customWidth="1"/>
    <col min="7" max="7" width="10.33203125" customWidth="1"/>
    <col min="257" max="257" width="5.109375" customWidth="1"/>
    <col min="258" max="258" width="56.6640625" customWidth="1"/>
    <col min="259" max="259" width="15.6640625" customWidth="1"/>
    <col min="260" max="260" width="16.88671875" customWidth="1"/>
    <col min="261" max="261" width="1.33203125" customWidth="1"/>
    <col min="262" max="262" width="11.33203125" customWidth="1"/>
    <col min="263" max="263" width="75.44140625" customWidth="1"/>
    <col min="513" max="513" width="5.109375" customWidth="1"/>
    <col min="514" max="514" width="56.6640625" customWidth="1"/>
    <col min="515" max="515" width="15.6640625" customWidth="1"/>
    <col min="516" max="516" width="16.88671875" customWidth="1"/>
    <col min="517" max="517" width="1.33203125" customWidth="1"/>
    <col min="518" max="518" width="11.33203125" customWidth="1"/>
    <col min="519" max="519" width="75.44140625" customWidth="1"/>
    <col min="769" max="769" width="5.109375" customWidth="1"/>
    <col min="770" max="770" width="56.6640625" customWidth="1"/>
    <col min="771" max="771" width="15.6640625" customWidth="1"/>
    <col min="772" max="772" width="16.88671875" customWidth="1"/>
    <col min="773" max="773" width="1.33203125" customWidth="1"/>
    <col min="774" max="774" width="11.33203125" customWidth="1"/>
    <col min="775" max="775" width="75.44140625" customWidth="1"/>
    <col min="1025" max="1025" width="5.109375" customWidth="1"/>
    <col min="1026" max="1026" width="56.6640625" customWidth="1"/>
    <col min="1027" max="1027" width="15.6640625" customWidth="1"/>
    <col min="1028" max="1028" width="16.88671875" customWidth="1"/>
    <col min="1029" max="1029" width="1.33203125" customWidth="1"/>
    <col min="1030" max="1030" width="11.33203125" customWidth="1"/>
    <col min="1031" max="1031" width="75.44140625" customWidth="1"/>
    <col min="1281" max="1281" width="5.109375" customWidth="1"/>
    <col min="1282" max="1282" width="56.6640625" customWidth="1"/>
    <col min="1283" max="1283" width="15.6640625" customWidth="1"/>
    <col min="1284" max="1284" width="16.88671875" customWidth="1"/>
    <col min="1285" max="1285" width="1.33203125" customWidth="1"/>
    <col min="1286" max="1286" width="11.33203125" customWidth="1"/>
    <col min="1287" max="1287" width="75.44140625" customWidth="1"/>
    <col min="1537" max="1537" width="5.109375" customWidth="1"/>
    <col min="1538" max="1538" width="56.6640625" customWidth="1"/>
    <col min="1539" max="1539" width="15.6640625" customWidth="1"/>
    <col min="1540" max="1540" width="16.88671875" customWidth="1"/>
    <col min="1541" max="1541" width="1.33203125" customWidth="1"/>
    <col min="1542" max="1542" width="11.33203125" customWidth="1"/>
    <col min="1543" max="1543" width="75.44140625" customWidth="1"/>
    <col min="1793" max="1793" width="5.109375" customWidth="1"/>
    <col min="1794" max="1794" width="56.6640625" customWidth="1"/>
    <col min="1795" max="1795" width="15.6640625" customWidth="1"/>
    <col min="1796" max="1796" width="16.88671875" customWidth="1"/>
    <col min="1797" max="1797" width="1.33203125" customWidth="1"/>
    <col min="1798" max="1798" width="11.33203125" customWidth="1"/>
    <col min="1799" max="1799" width="75.44140625" customWidth="1"/>
    <col min="2049" max="2049" width="5.109375" customWidth="1"/>
    <col min="2050" max="2050" width="56.6640625" customWidth="1"/>
    <col min="2051" max="2051" width="15.6640625" customWidth="1"/>
    <col min="2052" max="2052" width="16.88671875" customWidth="1"/>
    <col min="2053" max="2053" width="1.33203125" customWidth="1"/>
    <col min="2054" max="2054" width="11.33203125" customWidth="1"/>
    <col min="2055" max="2055" width="75.44140625" customWidth="1"/>
    <col min="2305" max="2305" width="5.109375" customWidth="1"/>
    <col min="2306" max="2306" width="56.6640625" customWidth="1"/>
    <col min="2307" max="2307" width="15.6640625" customWidth="1"/>
    <col min="2308" max="2308" width="16.88671875" customWidth="1"/>
    <col min="2309" max="2309" width="1.33203125" customWidth="1"/>
    <col min="2310" max="2310" width="11.33203125" customWidth="1"/>
    <col min="2311" max="2311" width="75.44140625" customWidth="1"/>
    <col min="2561" max="2561" width="5.109375" customWidth="1"/>
    <col min="2562" max="2562" width="56.6640625" customWidth="1"/>
    <col min="2563" max="2563" width="15.6640625" customWidth="1"/>
    <col min="2564" max="2564" width="16.88671875" customWidth="1"/>
    <col min="2565" max="2565" width="1.33203125" customWidth="1"/>
    <col min="2566" max="2566" width="11.33203125" customWidth="1"/>
    <col min="2567" max="2567" width="75.44140625" customWidth="1"/>
    <col min="2817" max="2817" width="5.109375" customWidth="1"/>
    <col min="2818" max="2818" width="56.6640625" customWidth="1"/>
    <col min="2819" max="2819" width="15.6640625" customWidth="1"/>
    <col min="2820" max="2820" width="16.88671875" customWidth="1"/>
    <col min="2821" max="2821" width="1.33203125" customWidth="1"/>
    <col min="2822" max="2822" width="11.33203125" customWidth="1"/>
    <col min="2823" max="2823" width="75.44140625" customWidth="1"/>
    <col min="3073" max="3073" width="5.109375" customWidth="1"/>
    <col min="3074" max="3074" width="56.6640625" customWidth="1"/>
    <col min="3075" max="3075" width="15.6640625" customWidth="1"/>
    <col min="3076" max="3076" width="16.88671875" customWidth="1"/>
    <col min="3077" max="3077" width="1.33203125" customWidth="1"/>
    <col min="3078" max="3078" width="11.33203125" customWidth="1"/>
    <col min="3079" max="3079" width="75.44140625" customWidth="1"/>
    <col min="3329" max="3329" width="5.109375" customWidth="1"/>
    <col min="3330" max="3330" width="56.6640625" customWidth="1"/>
    <col min="3331" max="3331" width="15.6640625" customWidth="1"/>
    <col min="3332" max="3332" width="16.88671875" customWidth="1"/>
    <col min="3333" max="3333" width="1.33203125" customWidth="1"/>
    <col min="3334" max="3334" width="11.33203125" customWidth="1"/>
    <col min="3335" max="3335" width="75.44140625" customWidth="1"/>
    <col min="3585" max="3585" width="5.109375" customWidth="1"/>
    <col min="3586" max="3586" width="56.6640625" customWidth="1"/>
    <col min="3587" max="3587" width="15.6640625" customWidth="1"/>
    <col min="3588" max="3588" width="16.88671875" customWidth="1"/>
    <col min="3589" max="3589" width="1.33203125" customWidth="1"/>
    <col min="3590" max="3590" width="11.33203125" customWidth="1"/>
    <col min="3591" max="3591" width="75.44140625" customWidth="1"/>
    <col min="3841" max="3841" width="5.109375" customWidth="1"/>
    <col min="3842" max="3842" width="56.6640625" customWidth="1"/>
    <col min="3843" max="3843" width="15.6640625" customWidth="1"/>
    <col min="3844" max="3844" width="16.88671875" customWidth="1"/>
    <col min="3845" max="3845" width="1.33203125" customWidth="1"/>
    <col min="3846" max="3846" width="11.33203125" customWidth="1"/>
    <col min="3847" max="3847" width="75.44140625" customWidth="1"/>
    <col min="4097" max="4097" width="5.109375" customWidth="1"/>
    <col min="4098" max="4098" width="56.6640625" customWidth="1"/>
    <col min="4099" max="4099" width="15.6640625" customWidth="1"/>
    <col min="4100" max="4100" width="16.88671875" customWidth="1"/>
    <col min="4101" max="4101" width="1.33203125" customWidth="1"/>
    <col min="4102" max="4102" width="11.33203125" customWidth="1"/>
    <col min="4103" max="4103" width="75.44140625" customWidth="1"/>
    <col min="4353" max="4353" width="5.109375" customWidth="1"/>
    <col min="4354" max="4354" width="56.6640625" customWidth="1"/>
    <col min="4355" max="4355" width="15.6640625" customWidth="1"/>
    <col min="4356" max="4356" width="16.88671875" customWidth="1"/>
    <col min="4357" max="4357" width="1.33203125" customWidth="1"/>
    <col min="4358" max="4358" width="11.33203125" customWidth="1"/>
    <col min="4359" max="4359" width="75.44140625" customWidth="1"/>
    <col min="4609" max="4609" width="5.109375" customWidth="1"/>
    <col min="4610" max="4610" width="56.6640625" customWidth="1"/>
    <col min="4611" max="4611" width="15.6640625" customWidth="1"/>
    <col min="4612" max="4612" width="16.88671875" customWidth="1"/>
    <col min="4613" max="4613" width="1.33203125" customWidth="1"/>
    <col min="4614" max="4614" width="11.33203125" customWidth="1"/>
    <col min="4615" max="4615" width="75.44140625" customWidth="1"/>
    <col min="4865" max="4865" width="5.109375" customWidth="1"/>
    <col min="4866" max="4866" width="56.6640625" customWidth="1"/>
    <col min="4867" max="4867" width="15.6640625" customWidth="1"/>
    <col min="4868" max="4868" width="16.88671875" customWidth="1"/>
    <col min="4869" max="4869" width="1.33203125" customWidth="1"/>
    <col min="4870" max="4870" width="11.33203125" customWidth="1"/>
    <col min="4871" max="4871" width="75.44140625" customWidth="1"/>
    <col min="5121" max="5121" width="5.109375" customWidth="1"/>
    <col min="5122" max="5122" width="56.6640625" customWidth="1"/>
    <col min="5123" max="5123" width="15.6640625" customWidth="1"/>
    <col min="5124" max="5124" width="16.88671875" customWidth="1"/>
    <col min="5125" max="5125" width="1.33203125" customWidth="1"/>
    <col min="5126" max="5126" width="11.33203125" customWidth="1"/>
    <col min="5127" max="5127" width="75.44140625" customWidth="1"/>
    <col min="5377" max="5377" width="5.109375" customWidth="1"/>
    <col min="5378" max="5378" width="56.6640625" customWidth="1"/>
    <col min="5379" max="5379" width="15.6640625" customWidth="1"/>
    <col min="5380" max="5380" width="16.88671875" customWidth="1"/>
    <col min="5381" max="5381" width="1.33203125" customWidth="1"/>
    <col min="5382" max="5382" width="11.33203125" customWidth="1"/>
    <col min="5383" max="5383" width="75.44140625" customWidth="1"/>
    <col min="5633" max="5633" width="5.109375" customWidth="1"/>
    <col min="5634" max="5634" width="56.6640625" customWidth="1"/>
    <col min="5635" max="5635" width="15.6640625" customWidth="1"/>
    <col min="5636" max="5636" width="16.88671875" customWidth="1"/>
    <col min="5637" max="5637" width="1.33203125" customWidth="1"/>
    <col min="5638" max="5638" width="11.33203125" customWidth="1"/>
    <col min="5639" max="5639" width="75.44140625" customWidth="1"/>
    <col min="5889" max="5889" width="5.109375" customWidth="1"/>
    <col min="5890" max="5890" width="56.6640625" customWidth="1"/>
    <col min="5891" max="5891" width="15.6640625" customWidth="1"/>
    <col min="5892" max="5892" width="16.88671875" customWidth="1"/>
    <col min="5893" max="5893" width="1.33203125" customWidth="1"/>
    <col min="5894" max="5894" width="11.33203125" customWidth="1"/>
    <col min="5895" max="5895" width="75.44140625" customWidth="1"/>
    <col min="6145" max="6145" width="5.109375" customWidth="1"/>
    <col min="6146" max="6146" width="56.6640625" customWidth="1"/>
    <col min="6147" max="6147" width="15.6640625" customWidth="1"/>
    <col min="6148" max="6148" width="16.88671875" customWidth="1"/>
    <col min="6149" max="6149" width="1.33203125" customWidth="1"/>
    <col min="6150" max="6150" width="11.33203125" customWidth="1"/>
    <col min="6151" max="6151" width="75.44140625" customWidth="1"/>
    <col min="6401" max="6401" width="5.109375" customWidth="1"/>
    <col min="6402" max="6402" width="56.6640625" customWidth="1"/>
    <col min="6403" max="6403" width="15.6640625" customWidth="1"/>
    <col min="6404" max="6404" width="16.88671875" customWidth="1"/>
    <col min="6405" max="6405" width="1.33203125" customWidth="1"/>
    <col min="6406" max="6406" width="11.33203125" customWidth="1"/>
    <col min="6407" max="6407" width="75.44140625" customWidth="1"/>
    <col min="6657" max="6657" width="5.109375" customWidth="1"/>
    <col min="6658" max="6658" width="56.6640625" customWidth="1"/>
    <col min="6659" max="6659" width="15.6640625" customWidth="1"/>
    <col min="6660" max="6660" width="16.88671875" customWidth="1"/>
    <col min="6661" max="6661" width="1.33203125" customWidth="1"/>
    <col min="6662" max="6662" width="11.33203125" customWidth="1"/>
    <col min="6663" max="6663" width="75.44140625" customWidth="1"/>
    <col min="6913" max="6913" width="5.109375" customWidth="1"/>
    <col min="6914" max="6914" width="56.6640625" customWidth="1"/>
    <col min="6915" max="6915" width="15.6640625" customWidth="1"/>
    <col min="6916" max="6916" width="16.88671875" customWidth="1"/>
    <col min="6917" max="6917" width="1.33203125" customWidth="1"/>
    <col min="6918" max="6918" width="11.33203125" customWidth="1"/>
    <col min="6919" max="6919" width="75.44140625" customWidth="1"/>
    <col min="7169" max="7169" width="5.109375" customWidth="1"/>
    <col min="7170" max="7170" width="56.6640625" customWidth="1"/>
    <col min="7171" max="7171" width="15.6640625" customWidth="1"/>
    <col min="7172" max="7172" width="16.88671875" customWidth="1"/>
    <col min="7173" max="7173" width="1.33203125" customWidth="1"/>
    <col min="7174" max="7174" width="11.33203125" customWidth="1"/>
    <col min="7175" max="7175" width="75.44140625" customWidth="1"/>
    <col min="7425" max="7425" width="5.109375" customWidth="1"/>
    <col min="7426" max="7426" width="56.6640625" customWidth="1"/>
    <col min="7427" max="7427" width="15.6640625" customWidth="1"/>
    <col min="7428" max="7428" width="16.88671875" customWidth="1"/>
    <col min="7429" max="7429" width="1.33203125" customWidth="1"/>
    <col min="7430" max="7430" width="11.33203125" customWidth="1"/>
    <col min="7431" max="7431" width="75.44140625" customWidth="1"/>
    <col min="7681" max="7681" width="5.109375" customWidth="1"/>
    <col min="7682" max="7682" width="56.6640625" customWidth="1"/>
    <col min="7683" max="7683" width="15.6640625" customWidth="1"/>
    <col min="7684" max="7684" width="16.88671875" customWidth="1"/>
    <col min="7685" max="7685" width="1.33203125" customWidth="1"/>
    <col min="7686" max="7686" width="11.33203125" customWidth="1"/>
    <col min="7687" max="7687" width="75.44140625" customWidth="1"/>
    <col min="7937" max="7937" width="5.109375" customWidth="1"/>
    <col min="7938" max="7938" width="56.6640625" customWidth="1"/>
    <col min="7939" max="7939" width="15.6640625" customWidth="1"/>
    <col min="7940" max="7940" width="16.88671875" customWidth="1"/>
    <col min="7941" max="7941" width="1.33203125" customWidth="1"/>
    <col min="7942" max="7942" width="11.33203125" customWidth="1"/>
    <col min="7943" max="7943" width="75.44140625" customWidth="1"/>
    <col min="8193" max="8193" width="5.109375" customWidth="1"/>
    <col min="8194" max="8194" width="56.6640625" customWidth="1"/>
    <col min="8195" max="8195" width="15.6640625" customWidth="1"/>
    <col min="8196" max="8196" width="16.88671875" customWidth="1"/>
    <col min="8197" max="8197" width="1.33203125" customWidth="1"/>
    <col min="8198" max="8198" width="11.33203125" customWidth="1"/>
    <col min="8199" max="8199" width="75.44140625" customWidth="1"/>
    <col min="8449" max="8449" width="5.109375" customWidth="1"/>
    <col min="8450" max="8450" width="56.6640625" customWidth="1"/>
    <col min="8451" max="8451" width="15.6640625" customWidth="1"/>
    <col min="8452" max="8452" width="16.88671875" customWidth="1"/>
    <col min="8453" max="8453" width="1.33203125" customWidth="1"/>
    <col min="8454" max="8454" width="11.33203125" customWidth="1"/>
    <col min="8455" max="8455" width="75.44140625" customWidth="1"/>
    <col min="8705" max="8705" width="5.109375" customWidth="1"/>
    <col min="8706" max="8706" width="56.6640625" customWidth="1"/>
    <col min="8707" max="8707" width="15.6640625" customWidth="1"/>
    <col min="8708" max="8708" width="16.88671875" customWidth="1"/>
    <col min="8709" max="8709" width="1.33203125" customWidth="1"/>
    <col min="8710" max="8710" width="11.33203125" customWidth="1"/>
    <col min="8711" max="8711" width="75.44140625" customWidth="1"/>
    <col min="8961" max="8961" width="5.109375" customWidth="1"/>
    <col min="8962" max="8962" width="56.6640625" customWidth="1"/>
    <col min="8963" max="8963" width="15.6640625" customWidth="1"/>
    <col min="8964" max="8964" width="16.88671875" customWidth="1"/>
    <col min="8965" max="8965" width="1.33203125" customWidth="1"/>
    <col min="8966" max="8966" width="11.33203125" customWidth="1"/>
    <col min="8967" max="8967" width="75.44140625" customWidth="1"/>
    <col min="9217" max="9217" width="5.109375" customWidth="1"/>
    <col min="9218" max="9218" width="56.6640625" customWidth="1"/>
    <col min="9219" max="9219" width="15.6640625" customWidth="1"/>
    <col min="9220" max="9220" width="16.88671875" customWidth="1"/>
    <col min="9221" max="9221" width="1.33203125" customWidth="1"/>
    <col min="9222" max="9222" width="11.33203125" customWidth="1"/>
    <col min="9223" max="9223" width="75.44140625" customWidth="1"/>
    <col min="9473" max="9473" width="5.109375" customWidth="1"/>
    <col min="9474" max="9474" width="56.6640625" customWidth="1"/>
    <col min="9475" max="9475" width="15.6640625" customWidth="1"/>
    <col min="9476" max="9476" width="16.88671875" customWidth="1"/>
    <col min="9477" max="9477" width="1.33203125" customWidth="1"/>
    <col min="9478" max="9478" width="11.33203125" customWidth="1"/>
    <col min="9479" max="9479" width="75.44140625" customWidth="1"/>
    <col min="9729" max="9729" width="5.109375" customWidth="1"/>
    <col min="9730" max="9730" width="56.6640625" customWidth="1"/>
    <col min="9731" max="9731" width="15.6640625" customWidth="1"/>
    <col min="9732" max="9732" width="16.88671875" customWidth="1"/>
    <col min="9733" max="9733" width="1.33203125" customWidth="1"/>
    <col min="9734" max="9734" width="11.33203125" customWidth="1"/>
    <col min="9735" max="9735" width="75.44140625" customWidth="1"/>
    <col min="9985" max="9985" width="5.109375" customWidth="1"/>
    <col min="9986" max="9986" width="56.6640625" customWidth="1"/>
    <col min="9987" max="9987" width="15.6640625" customWidth="1"/>
    <col min="9988" max="9988" width="16.88671875" customWidth="1"/>
    <col min="9989" max="9989" width="1.33203125" customWidth="1"/>
    <col min="9990" max="9990" width="11.33203125" customWidth="1"/>
    <col min="9991" max="9991" width="75.44140625" customWidth="1"/>
    <col min="10241" max="10241" width="5.109375" customWidth="1"/>
    <col min="10242" max="10242" width="56.6640625" customWidth="1"/>
    <col min="10243" max="10243" width="15.6640625" customWidth="1"/>
    <col min="10244" max="10244" width="16.88671875" customWidth="1"/>
    <col min="10245" max="10245" width="1.33203125" customWidth="1"/>
    <col min="10246" max="10246" width="11.33203125" customWidth="1"/>
    <col min="10247" max="10247" width="75.44140625" customWidth="1"/>
    <col min="10497" max="10497" width="5.109375" customWidth="1"/>
    <col min="10498" max="10498" width="56.6640625" customWidth="1"/>
    <col min="10499" max="10499" width="15.6640625" customWidth="1"/>
    <col min="10500" max="10500" width="16.88671875" customWidth="1"/>
    <col min="10501" max="10501" width="1.33203125" customWidth="1"/>
    <col min="10502" max="10502" width="11.33203125" customWidth="1"/>
    <col min="10503" max="10503" width="75.44140625" customWidth="1"/>
    <col min="10753" max="10753" width="5.109375" customWidth="1"/>
    <col min="10754" max="10754" width="56.6640625" customWidth="1"/>
    <col min="10755" max="10755" width="15.6640625" customWidth="1"/>
    <col min="10756" max="10756" width="16.88671875" customWidth="1"/>
    <col min="10757" max="10757" width="1.33203125" customWidth="1"/>
    <col min="10758" max="10758" width="11.33203125" customWidth="1"/>
    <col min="10759" max="10759" width="75.44140625" customWidth="1"/>
    <col min="11009" max="11009" width="5.109375" customWidth="1"/>
    <col min="11010" max="11010" width="56.6640625" customWidth="1"/>
    <col min="11011" max="11011" width="15.6640625" customWidth="1"/>
    <col min="11012" max="11012" width="16.88671875" customWidth="1"/>
    <col min="11013" max="11013" width="1.33203125" customWidth="1"/>
    <col min="11014" max="11014" width="11.33203125" customWidth="1"/>
    <col min="11015" max="11015" width="75.44140625" customWidth="1"/>
    <col min="11265" max="11265" width="5.109375" customWidth="1"/>
    <col min="11266" max="11266" width="56.6640625" customWidth="1"/>
    <col min="11267" max="11267" width="15.6640625" customWidth="1"/>
    <col min="11268" max="11268" width="16.88671875" customWidth="1"/>
    <col min="11269" max="11269" width="1.33203125" customWidth="1"/>
    <col min="11270" max="11270" width="11.33203125" customWidth="1"/>
    <col min="11271" max="11271" width="75.44140625" customWidth="1"/>
    <col min="11521" max="11521" width="5.109375" customWidth="1"/>
    <col min="11522" max="11522" width="56.6640625" customWidth="1"/>
    <col min="11523" max="11523" width="15.6640625" customWidth="1"/>
    <col min="11524" max="11524" width="16.88671875" customWidth="1"/>
    <col min="11525" max="11525" width="1.33203125" customWidth="1"/>
    <col min="11526" max="11526" width="11.33203125" customWidth="1"/>
    <col min="11527" max="11527" width="75.44140625" customWidth="1"/>
    <col min="11777" max="11777" width="5.109375" customWidth="1"/>
    <col min="11778" max="11778" width="56.6640625" customWidth="1"/>
    <col min="11779" max="11779" width="15.6640625" customWidth="1"/>
    <col min="11780" max="11780" width="16.88671875" customWidth="1"/>
    <col min="11781" max="11781" width="1.33203125" customWidth="1"/>
    <col min="11782" max="11782" width="11.33203125" customWidth="1"/>
    <col min="11783" max="11783" width="75.44140625" customWidth="1"/>
    <col min="12033" max="12033" width="5.109375" customWidth="1"/>
    <col min="12034" max="12034" width="56.6640625" customWidth="1"/>
    <col min="12035" max="12035" width="15.6640625" customWidth="1"/>
    <col min="12036" max="12036" width="16.88671875" customWidth="1"/>
    <col min="12037" max="12037" width="1.33203125" customWidth="1"/>
    <col min="12038" max="12038" width="11.33203125" customWidth="1"/>
    <col min="12039" max="12039" width="75.44140625" customWidth="1"/>
    <col min="12289" max="12289" width="5.109375" customWidth="1"/>
    <col min="12290" max="12290" width="56.6640625" customWidth="1"/>
    <col min="12291" max="12291" width="15.6640625" customWidth="1"/>
    <col min="12292" max="12292" width="16.88671875" customWidth="1"/>
    <col min="12293" max="12293" width="1.33203125" customWidth="1"/>
    <col min="12294" max="12294" width="11.33203125" customWidth="1"/>
    <col min="12295" max="12295" width="75.44140625" customWidth="1"/>
    <col min="12545" max="12545" width="5.109375" customWidth="1"/>
    <col min="12546" max="12546" width="56.6640625" customWidth="1"/>
    <col min="12547" max="12547" width="15.6640625" customWidth="1"/>
    <col min="12548" max="12548" width="16.88671875" customWidth="1"/>
    <col min="12549" max="12549" width="1.33203125" customWidth="1"/>
    <col min="12550" max="12550" width="11.33203125" customWidth="1"/>
    <col min="12551" max="12551" width="75.44140625" customWidth="1"/>
    <col min="12801" max="12801" width="5.109375" customWidth="1"/>
    <col min="12802" max="12802" width="56.6640625" customWidth="1"/>
    <col min="12803" max="12803" width="15.6640625" customWidth="1"/>
    <col min="12804" max="12804" width="16.88671875" customWidth="1"/>
    <col min="12805" max="12805" width="1.33203125" customWidth="1"/>
    <col min="12806" max="12806" width="11.33203125" customWidth="1"/>
    <col min="12807" max="12807" width="75.44140625" customWidth="1"/>
    <col min="13057" max="13057" width="5.109375" customWidth="1"/>
    <col min="13058" max="13058" width="56.6640625" customWidth="1"/>
    <col min="13059" max="13059" width="15.6640625" customWidth="1"/>
    <col min="13060" max="13060" width="16.88671875" customWidth="1"/>
    <col min="13061" max="13061" width="1.33203125" customWidth="1"/>
    <col min="13062" max="13062" width="11.33203125" customWidth="1"/>
    <col min="13063" max="13063" width="75.44140625" customWidth="1"/>
    <col min="13313" max="13313" width="5.109375" customWidth="1"/>
    <col min="13314" max="13314" width="56.6640625" customWidth="1"/>
    <col min="13315" max="13315" width="15.6640625" customWidth="1"/>
    <col min="13316" max="13316" width="16.88671875" customWidth="1"/>
    <col min="13317" max="13317" width="1.33203125" customWidth="1"/>
    <col min="13318" max="13318" width="11.33203125" customWidth="1"/>
    <col min="13319" max="13319" width="75.44140625" customWidth="1"/>
    <col min="13569" max="13569" width="5.109375" customWidth="1"/>
    <col min="13570" max="13570" width="56.6640625" customWidth="1"/>
    <col min="13571" max="13571" width="15.6640625" customWidth="1"/>
    <col min="13572" max="13572" width="16.88671875" customWidth="1"/>
    <col min="13573" max="13573" width="1.33203125" customWidth="1"/>
    <col min="13574" max="13574" width="11.33203125" customWidth="1"/>
    <col min="13575" max="13575" width="75.44140625" customWidth="1"/>
    <col min="13825" max="13825" width="5.109375" customWidth="1"/>
    <col min="13826" max="13826" width="56.6640625" customWidth="1"/>
    <col min="13827" max="13827" width="15.6640625" customWidth="1"/>
    <col min="13828" max="13828" width="16.88671875" customWidth="1"/>
    <col min="13829" max="13829" width="1.33203125" customWidth="1"/>
    <col min="13830" max="13830" width="11.33203125" customWidth="1"/>
    <col min="13831" max="13831" width="75.44140625" customWidth="1"/>
    <col min="14081" max="14081" width="5.109375" customWidth="1"/>
    <col min="14082" max="14082" width="56.6640625" customWidth="1"/>
    <col min="14083" max="14083" width="15.6640625" customWidth="1"/>
    <col min="14084" max="14084" width="16.88671875" customWidth="1"/>
    <col min="14085" max="14085" width="1.33203125" customWidth="1"/>
    <col min="14086" max="14086" width="11.33203125" customWidth="1"/>
    <col min="14087" max="14087" width="75.44140625" customWidth="1"/>
    <col min="14337" max="14337" width="5.109375" customWidth="1"/>
    <col min="14338" max="14338" width="56.6640625" customWidth="1"/>
    <col min="14339" max="14339" width="15.6640625" customWidth="1"/>
    <col min="14340" max="14340" width="16.88671875" customWidth="1"/>
    <col min="14341" max="14341" width="1.33203125" customWidth="1"/>
    <col min="14342" max="14342" width="11.33203125" customWidth="1"/>
    <col min="14343" max="14343" width="75.44140625" customWidth="1"/>
    <col min="14593" max="14593" width="5.109375" customWidth="1"/>
    <col min="14594" max="14594" width="56.6640625" customWidth="1"/>
    <col min="14595" max="14595" width="15.6640625" customWidth="1"/>
    <col min="14596" max="14596" width="16.88671875" customWidth="1"/>
    <col min="14597" max="14597" width="1.33203125" customWidth="1"/>
    <col min="14598" max="14598" width="11.33203125" customWidth="1"/>
    <col min="14599" max="14599" width="75.44140625" customWidth="1"/>
    <col min="14849" max="14849" width="5.109375" customWidth="1"/>
    <col min="14850" max="14850" width="56.6640625" customWidth="1"/>
    <col min="14851" max="14851" width="15.6640625" customWidth="1"/>
    <col min="14852" max="14852" width="16.88671875" customWidth="1"/>
    <col min="14853" max="14853" width="1.33203125" customWidth="1"/>
    <col min="14854" max="14854" width="11.33203125" customWidth="1"/>
    <col min="14855" max="14855" width="75.44140625" customWidth="1"/>
    <col min="15105" max="15105" width="5.109375" customWidth="1"/>
    <col min="15106" max="15106" width="56.6640625" customWidth="1"/>
    <col min="15107" max="15107" width="15.6640625" customWidth="1"/>
    <col min="15108" max="15108" width="16.88671875" customWidth="1"/>
    <col min="15109" max="15109" width="1.33203125" customWidth="1"/>
    <col min="15110" max="15110" width="11.33203125" customWidth="1"/>
    <col min="15111" max="15111" width="75.44140625" customWidth="1"/>
    <col min="15361" max="15361" width="5.109375" customWidth="1"/>
    <col min="15362" max="15362" width="56.6640625" customWidth="1"/>
    <col min="15363" max="15363" width="15.6640625" customWidth="1"/>
    <col min="15364" max="15364" width="16.88671875" customWidth="1"/>
    <col min="15365" max="15365" width="1.33203125" customWidth="1"/>
    <col min="15366" max="15366" width="11.33203125" customWidth="1"/>
    <col min="15367" max="15367" width="75.44140625" customWidth="1"/>
    <col min="15617" max="15617" width="5.109375" customWidth="1"/>
    <col min="15618" max="15618" width="56.6640625" customWidth="1"/>
    <col min="15619" max="15619" width="15.6640625" customWidth="1"/>
    <col min="15620" max="15620" width="16.88671875" customWidth="1"/>
    <col min="15621" max="15621" width="1.33203125" customWidth="1"/>
    <col min="15622" max="15622" width="11.33203125" customWidth="1"/>
    <col min="15623" max="15623" width="75.44140625" customWidth="1"/>
    <col min="15873" max="15873" width="5.109375" customWidth="1"/>
    <col min="15874" max="15874" width="56.6640625" customWidth="1"/>
    <col min="15875" max="15875" width="15.6640625" customWidth="1"/>
    <col min="15876" max="15876" width="16.88671875" customWidth="1"/>
    <col min="15877" max="15877" width="1.33203125" customWidth="1"/>
    <col min="15878" max="15878" width="11.33203125" customWidth="1"/>
    <col min="15879" max="15879" width="75.44140625" customWidth="1"/>
    <col min="16129" max="16129" width="5.109375" customWidth="1"/>
    <col min="16130" max="16130" width="56.6640625" customWidth="1"/>
    <col min="16131" max="16131" width="15.6640625" customWidth="1"/>
    <col min="16132" max="16132" width="16.88671875" customWidth="1"/>
    <col min="16133" max="16133" width="1.33203125" customWidth="1"/>
    <col min="16134" max="16134" width="11.33203125" customWidth="1"/>
    <col min="16135" max="16135" width="75.44140625" customWidth="1"/>
  </cols>
  <sheetData>
    <row r="1" spans="1:8" ht="18.600000000000001" thickBot="1" x14ac:dyDescent="0.35">
      <c r="A1" s="228"/>
      <c r="B1" s="229"/>
      <c r="C1" s="230"/>
      <c r="D1" s="229"/>
    </row>
    <row r="2" spans="1:8" x14ac:dyDescent="0.3">
      <c r="A2" s="596" t="s">
        <v>657</v>
      </c>
      <c r="B2" s="597"/>
      <c r="C2" s="597"/>
      <c r="D2" s="598"/>
    </row>
    <row r="3" spans="1:8" x14ac:dyDescent="0.3">
      <c r="A3" s="599"/>
      <c r="B3" s="600"/>
      <c r="C3" s="600"/>
      <c r="D3" s="601"/>
    </row>
    <row r="4" spans="1:8" x14ac:dyDescent="0.3">
      <c r="A4" s="599"/>
      <c r="B4" s="600"/>
      <c r="C4" s="600"/>
      <c r="D4" s="601"/>
    </row>
    <row r="5" spans="1:8" ht="15.6" thickBot="1" x14ac:dyDescent="0.35">
      <c r="A5" s="602"/>
      <c r="B5" s="603"/>
      <c r="C5" s="603"/>
      <c r="D5" s="604"/>
    </row>
    <row r="6" spans="1:8" ht="15.6" thickTop="1" x14ac:dyDescent="0.3">
      <c r="A6" s="232"/>
      <c r="B6" s="233"/>
      <c r="C6" s="234"/>
      <c r="D6" s="235"/>
    </row>
    <row r="7" spans="1:8" ht="16.2" thickBot="1" x14ac:dyDescent="0.35">
      <c r="A7" s="236" t="s">
        <v>658</v>
      </c>
      <c r="B7" s="237"/>
      <c r="C7" s="238"/>
      <c r="D7" s="239" t="s">
        <v>659</v>
      </c>
      <c r="F7" s="240"/>
      <c r="G7" s="241"/>
    </row>
    <row r="8" spans="1:8" ht="17.25" customHeight="1" thickTop="1" x14ac:dyDescent="0.3">
      <c r="A8" s="605"/>
      <c r="B8" s="607" t="s">
        <v>660</v>
      </c>
      <c r="C8" s="609" t="s">
        <v>661</v>
      </c>
      <c r="D8" s="610"/>
      <c r="F8" s="594"/>
      <c r="G8" s="611"/>
    </row>
    <row r="9" spans="1:8" ht="27" thickBot="1" x14ac:dyDescent="0.35">
      <c r="A9" s="606"/>
      <c r="B9" s="608"/>
      <c r="C9" s="242" t="s">
        <v>662</v>
      </c>
      <c r="D9" s="243" t="s">
        <v>663</v>
      </c>
      <c r="F9" s="594"/>
      <c r="G9" s="611"/>
    </row>
    <row r="10" spans="1:8" ht="11.7" customHeight="1" thickTop="1" thickBot="1" x14ac:dyDescent="0.35">
      <c r="A10" s="244">
        <v>1</v>
      </c>
      <c r="B10" s="245">
        <v>2</v>
      </c>
      <c r="C10" s="246">
        <v>3</v>
      </c>
      <c r="D10" s="247">
        <v>4</v>
      </c>
      <c r="F10" s="248"/>
      <c r="G10" s="249"/>
    </row>
    <row r="11" spans="1:8" ht="26.25" customHeight="1" thickTop="1" thickBot="1" x14ac:dyDescent="0.35">
      <c r="A11" s="250" t="s">
        <v>664</v>
      </c>
      <c r="B11" s="251" t="s">
        <v>665</v>
      </c>
      <c r="C11" s="252">
        <f>SUM(C12,C17,C26,C30,C50)</f>
        <v>413178.44</v>
      </c>
      <c r="D11" s="253">
        <f>SUM(D12,D17,D26,D30,D50)</f>
        <v>390318.26999999996</v>
      </c>
      <c r="E11" s="254"/>
      <c r="F11" s="255"/>
      <c r="G11" s="256"/>
      <c r="H11" s="254"/>
    </row>
    <row r="12" spans="1:8" thickTop="1" x14ac:dyDescent="0.3">
      <c r="A12" s="257" t="s">
        <v>666</v>
      </c>
      <c r="B12" s="258" t="s">
        <v>667</v>
      </c>
      <c r="C12" s="259">
        <f>SUM(C13:C16)</f>
        <v>0</v>
      </c>
      <c r="D12" s="260">
        <f>SUM(D13:D16)</f>
        <v>0</v>
      </c>
      <c r="E12" s="254"/>
      <c r="F12" s="261"/>
      <c r="G12" s="262"/>
      <c r="H12" s="254"/>
    </row>
    <row r="13" spans="1:8" ht="14.4" x14ac:dyDescent="0.3">
      <c r="A13" s="263" t="s">
        <v>636</v>
      </c>
      <c r="B13" s="264" t="s">
        <v>668</v>
      </c>
      <c r="C13" s="265"/>
      <c r="D13" s="266"/>
      <c r="E13" s="254"/>
      <c r="F13" s="267"/>
      <c r="G13" s="262"/>
      <c r="H13" s="254"/>
    </row>
    <row r="14" spans="1:8" ht="14.4" x14ac:dyDescent="0.3">
      <c r="A14" s="268" t="s">
        <v>669</v>
      </c>
      <c r="B14" s="269" t="s">
        <v>86</v>
      </c>
      <c r="C14" s="270"/>
      <c r="D14" s="271"/>
      <c r="E14" s="254"/>
      <c r="F14" s="267"/>
      <c r="G14" s="262"/>
      <c r="H14" s="254"/>
    </row>
    <row r="15" spans="1:8" ht="14.4" x14ac:dyDescent="0.3">
      <c r="A15" s="268" t="s">
        <v>670</v>
      </c>
      <c r="B15" s="269" t="s">
        <v>671</v>
      </c>
      <c r="C15" s="270"/>
      <c r="D15" s="271"/>
      <c r="E15" s="254"/>
      <c r="F15" s="267"/>
      <c r="G15" s="262"/>
      <c r="H15" s="254"/>
    </row>
    <row r="16" spans="1:8" ht="14.4" x14ac:dyDescent="0.3">
      <c r="A16" s="272" t="s">
        <v>672</v>
      </c>
      <c r="B16" s="273" t="s">
        <v>673</v>
      </c>
      <c r="C16" s="274"/>
      <c r="D16" s="275"/>
      <c r="E16" s="254"/>
      <c r="F16" s="267"/>
      <c r="G16" s="262"/>
      <c r="H16" s="254"/>
    </row>
    <row r="17" spans="1:8" ht="14.4" x14ac:dyDescent="0.3">
      <c r="A17" s="276" t="s">
        <v>674</v>
      </c>
      <c r="B17" s="277" t="s">
        <v>675</v>
      </c>
      <c r="C17" s="278">
        <f>SUM(C18,C24,C25)</f>
        <v>413178.44</v>
      </c>
      <c r="D17" s="279">
        <f>SUM(D18,D24,D25)</f>
        <v>390318.26999999996</v>
      </c>
      <c r="E17" s="254"/>
      <c r="F17" s="261"/>
      <c r="G17" s="262"/>
      <c r="H17" s="254"/>
    </row>
    <row r="18" spans="1:8" ht="14.4" x14ac:dyDescent="0.3">
      <c r="A18" s="263" t="s">
        <v>636</v>
      </c>
      <c r="B18" s="264" t="s">
        <v>676</v>
      </c>
      <c r="C18" s="280">
        <f>SUM(C19:C23)</f>
        <v>364563.24</v>
      </c>
      <c r="D18" s="281">
        <f>SUM(D19:D23)</f>
        <v>340613.95999999996</v>
      </c>
      <c r="E18" s="254"/>
      <c r="F18" s="267"/>
      <c r="G18" s="282"/>
      <c r="H18" s="254"/>
    </row>
    <row r="19" spans="1:8" ht="14.4" outlineLevel="1" x14ac:dyDescent="0.3">
      <c r="A19" s="283" t="s">
        <v>677</v>
      </c>
      <c r="B19" s="284" t="s">
        <v>678</v>
      </c>
      <c r="C19" s="270"/>
      <c r="D19" s="271"/>
      <c r="E19" s="254"/>
      <c r="F19" s="285"/>
      <c r="G19" s="286"/>
      <c r="H19" s="254"/>
    </row>
    <row r="20" spans="1:8" ht="14.4" outlineLevel="1" x14ac:dyDescent="0.3">
      <c r="A20" s="283" t="s">
        <v>679</v>
      </c>
      <c r="B20" s="287" t="s">
        <v>680</v>
      </c>
      <c r="C20" s="271">
        <v>313452.01</v>
      </c>
      <c r="D20" s="271">
        <v>304355.17</v>
      </c>
      <c r="E20" s="254"/>
      <c r="F20" s="285"/>
      <c r="G20" s="286"/>
      <c r="H20" s="254"/>
    </row>
    <row r="21" spans="1:8" ht="14.4" outlineLevel="1" x14ac:dyDescent="0.3">
      <c r="A21" s="283" t="s">
        <v>681</v>
      </c>
      <c r="B21" s="287" t="s">
        <v>682</v>
      </c>
      <c r="C21" s="271">
        <v>51111.23</v>
      </c>
      <c r="D21" s="271">
        <v>36258.79</v>
      </c>
      <c r="E21" s="254"/>
      <c r="F21" s="285"/>
      <c r="G21" s="286"/>
      <c r="H21" s="254"/>
    </row>
    <row r="22" spans="1:8" ht="14.4" outlineLevel="1" x14ac:dyDescent="0.3">
      <c r="A22" s="283" t="s">
        <v>683</v>
      </c>
      <c r="B22" s="287" t="s">
        <v>684</v>
      </c>
      <c r="C22" s="289"/>
      <c r="D22" s="289"/>
      <c r="E22" s="254"/>
      <c r="F22" s="285"/>
      <c r="G22" s="290"/>
      <c r="H22" s="254"/>
    </row>
    <row r="23" spans="1:8" ht="14.4" outlineLevel="1" x14ac:dyDescent="0.3">
      <c r="A23" s="283" t="s">
        <v>685</v>
      </c>
      <c r="B23" s="287" t="s">
        <v>686</v>
      </c>
      <c r="C23" s="271"/>
      <c r="D23" s="271"/>
      <c r="E23" s="254"/>
      <c r="F23" s="285"/>
      <c r="G23" s="291"/>
      <c r="H23" s="254"/>
    </row>
    <row r="24" spans="1:8" ht="14.4" x14ac:dyDescent="0.3">
      <c r="A24" s="268" t="s">
        <v>669</v>
      </c>
      <c r="B24" s="269" t="s">
        <v>395</v>
      </c>
      <c r="C24" s="271">
        <v>48615.199999999997</v>
      </c>
      <c r="D24" s="271">
        <v>49704.31</v>
      </c>
      <c r="E24" s="254"/>
      <c r="F24" s="573"/>
      <c r="G24" s="282"/>
      <c r="H24" s="254"/>
    </row>
    <row r="25" spans="1:8" ht="14.4" x14ac:dyDescent="0.3">
      <c r="A25" s="272" t="s">
        <v>670</v>
      </c>
      <c r="B25" s="273" t="s">
        <v>687</v>
      </c>
      <c r="C25" s="274"/>
      <c r="D25" s="275"/>
      <c r="E25" s="254"/>
      <c r="F25" s="267"/>
      <c r="G25" s="262"/>
      <c r="H25" s="254"/>
    </row>
    <row r="26" spans="1:8" ht="14.4" x14ac:dyDescent="0.3">
      <c r="A26" s="276" t="s">
        <v>688</v>
      </c>
      <c r="B26" s="277" t="s">
        <v>689</v>
      </c>
      <c r="C26" s="278">
        <f>SUM(C27:C29)</f>
        <v>0</v>
      </c>
      <c r="D26" s="279">
        <f>SUM(D27:D29)</f>
        <v>0</v>
      </c>
      <c r="E26" s="254"/>
      <c r="F26" s="261"/>
      <c r="G26" s="262"/>
      <c r="H26" s="254"/>
    </row>
    <row r="27" spans="1:8" ht="14.4" x14ac:dyDescent="0.3">
      <c r="A27" s="263" t="s">
        <v>636</v>
      </c>
      <c r="B27" s="264" t="s">
        <v>690</v>
      </c>
      <c r="C27" s="265"/>
      <c r="D27" s="266"/>
      <c r="E27" s="254"/>
      <c r="F27" s="267"/>
      <c r="G27" s="262"/>
      <c r="H27" s="254"/>
    </row>
    <row r="28" spans="1:8" ht="26.4" x14ac:dyDescent="0.3">
      <c r="A28" s="268" t="s">
        <v>691</v>
      </c>
      <c r="B28" s="293" t="s">
        <v>692</v>
      </c>
      <c r="C28" s="294"/>
      <c r="D28" s="295"/>
      <c r="E28" s="254"/>
      <c r="F28" s="267"/>
      <c r="G28" s="262"/>
      <c r="H28" s="254"/>
    </row>
    <row r="29" spans="1:8" ht="14.4" x14ac:dyDescent="0.3">
      <c r="A29" s="296" t="s">
        <v>670</v>
      </c>
      <c r="B29" s="273" t="s">
        <v>693</v>
      </c>
      <c r="C29" s="274"/>
      <c r="D29" s="275"/>
      <c r="E29" s="254"/>
      <c r="F29" s="267"/>
      <c r="G29" s="262"/>
      <c r="H29" s="254"/>
    </row>
    <row r="30" spans="1:8" ht="14.4" x14ac:dyDescent="0.3">
      <c r="A30" s="276" t="s">
        <v>694</v>
      </c>
      <c r="B30" s="277" t="s">
        <v>695</v>
      </c>
      <c r="C30" s="278">
        <f>SUM(C31,C32,C33,C49)</f>
        <v>0</v>
      </c>
      <c r="D30" s="279">
        <f>SUM(D31,D32,D33,D49)</f>
        <v>0</v>
      </c>
      <c r="E30" s="254"/>
      <c r="F30" s="261"/>
      <c r="G30" s="262"/>
      <c r="H30" s="254"/>
    </row>
    <row r="31" spans="1:8" ht="14.4" x14ac:dyDescent="0.3">
      <c r="A31" s="263" t="s">
        <v>636</v>
      </c>
      <c r="B31" s="264" t="s">
        <v>696</v>
      </c>
      <c r="C31" s="265"/>
      <c r="D31" s="266"/>
      <c r="E31" s="254"/>
      <c r="F31" s="267"/>
      <c r="G31" s="262"/>
      <c r="H31" s="254"/>
    </row>
    <row r="32" spans="1:8" ht="14.4" x14ac:dyDescent="0.3">
      <c r="A32" s="268" t="s">
        <v>669</v>
      </c>
      <c r="B32" s="269" t="s">
        <v>667</v>
      </c>
      <c r="C32" s="270"/>
      <c r="D32" s="271"/>
      <c r="E32" s="254"/>
      <c r="F32" s="267"/>
      <c r="G32" s="262"/>
      <c r="H32" s="254"/>
    </row>
    <row r="33" spans="1:8" ht="14.4" x14ac:dyDescent="0.3">
      <c r="A33" s="268" t="s">
        <v>670</v>
      </c>
      <c r="B33" s="269" t="s">
        <v>697</v>
      </c>
      <c r="C33" s="292">
        <f>C34+C39+C44</f>
        <v>0</v>
      </c>
      <c r="D33" s="297">
        <f>D34+D39+D44</f>
        <v>0</v>
      </c>
      <c r="E33" s="254"/>
      <c r="F33" s="267"/>
      <c r="G33" s="282"/>
      <c r="H33" s="254"/>
    </row>
    <row r="34" spans="1:8" ht="14.4" outlineLevel="1" x14ac:dyDescent="0.3">
      <c r="A34" s="283" t="s">
        <v>677</v>
      </c>
      <c r="B34" s="298" t="s">
        <v>698</v>
      </c>
      <c r="C34" s="292">
        <f>SUM(C35:C38)</f>
        <v>0</v>
      </c>
      <c r="D34" s="297">
        <f>SUM(D35:D38)</f>
        <v>0</v>
      </c>
      <c r="E34" s="254"/>
      <c r="F34" s="285"/>
      <c r="G34" s="286"/>
      <c r="H34" s="254"/>
    </row>
    <row r="35" spans="1:8" ht="14.4" outlineLevel="2" x14ac:dyDescent="0.3">
      <c r="A35" s="299" t="s">
        <v>699</v>
      </c>
      <c r="B35" s="298" t="s">
        <v>700</v>
      </c>
      <c r="C35" s="270"/>
      <c r="D35" s="271"/>
      <c r="E35" s="254"/>
      <c r="F35" s="300"/>
      <c r="G35" s="286"/>
      <c r="H35" s="254"/>
    </row>
    <row r="36" spans="1:8" ht="14.4" outlineLevel="2" x14ac:dyDescent="0.3">
      <c r="A36" s="299" t="s">
        <v>699</v>
      </c>
      <c r="B36" s="298" t="s">
        <v>701</v>
      </c>
      <c r="C36" s="288"/>
      <c r="D36" s="289"/>
      <c r="E36" s="254"/>
      <c r="F36" s="300"/>
      <c r="G36" s="290"/>
      <c r="H36" s="254"/>
    </row>
    <row r="37" spans="1:8" ht="14.4" outlineLevel="2" x14ac:dyDescent="0.3">
      <c r="A37" s="299" t="s">
        <v>699</v>
      </c>
      <c r="B37" s="298" t="s">
        <v>702</v>
      </c>
      <c r="C37" s="270"/>
      <c r="D37" s="271"/>
      <c r="E37" s="254"/>
      <c r="F37" s="300"/>
      <c r="G37" s="286"/>
      <c r="H37" s="254"/>
    </row>
    <row r="38" spans="1:8" ht="14.4" outlineLevel="2" x14ac:dyDescent="0.3">
      <c r="A38" s="299" t="s">
        <v>699</v>
      </c>
      <c r="B38" s="298" t="s">
        <v>703</v>
      </c>
      <c r="C38" s="270"/>
      <c r="D38" s="271"/>
      <c r="E38" s="254"/>
      <c r="F38" s="300"/>
      <c r="G38" s="286"/>
      <c r="H38" s="254"/>
    </row>
    <row r="39" spans="1:8" ht="26.4" outlineLevel="2" x14ac:dyDescent="0.3">
      <c r="A39" s="299" t="s">
        <v>704</v>
      </c>
      <c r="B39" s="301" t="s">
        <v>705</v>
      </c>
      <c r="C39" s="270">
        <f>SUM(C40:C43)</f>
        <v>0</v>
      </c>
      <c r="D39" s="271">
        <f>SUM(D40:D43)</f>
        <v>0</v>
      </c>
      <c r="E39" s="254"/>
      <c r="F39" s="300"/>
      <c r="G39" s="286"/>
      <c r="H39" s="254"/>
    </row>
    <row r="40" spans="1:8" ht="14.4" outlineLevel="2" x14ac:dyDescent="0.3">
      <c r="A40" s="299" t="s">
        <v>699</v>
      </c>
      <c r="B40" s="298" t="s">
        <v>700</v>
      </c>
      <c r="C40" s="270"/>
      <c r="D40" s="271"/>
      <c r="E40" s="254"/>
      <c r="F40" s="300"/>
      <c r="G40" s="286"/>
      <c r="H40" s="254"/>
    </row>
    <row r="41" spans="1:8" ht="14.4" outlineLevel="2" x14ac:dyDescent="0.3">
      <c r="A41" s="299" t="s">
        <v>699</v>
      </c>
      <c r="B41" s="298" t="s">
        <v>701</v>
      </c>
      <c r="C41" s="270"/>
      <c r="D41" s="271"/>
      <c r="E41" s="254"/>
      <c r="F41" s="300"/>
      <c r="G41" s="286"/>
      <c r="H41" s="254"/>
    </row>
    <row r="42" spans="1:8" ht="14.4" outlineLevel="2" x14ac:dyDescent="0.3">
      <c r="A42" s="299" t="s">
        <v>699</v>
      </c>
      <c r="B42" s="298" t="s">
        <v>702</v>
      </c>
      <c r="C42" s="270"/>
      <c r="D42" s="271"/>
      <c r="E42" s="254"/>
      <c r="F42" s="300"/>
      <c r="G42" s="286"/>
      <c r="H42" s="254"/>
    </row>
    <row r="43" spans="1:8" ht="14.4" outlineLevel="2" x14ac:dyDescent="0.3">
      <c r="A43" s="299" t="s">
        <v>699</v>
      </c>
      <c r="B43" s="298" t="s">
        <v>703</v>
      </c>
      <c r="C43" s="270"/>
      <c r="D43" s="271"/>
      <c r="E43" s="254"/>
      <c r="F43" s="300"/>
      <c r="G43" s="286"/>
      <c r="H43" s="254"/>
    </row>
    <row r="44" spans="1:8" ht="14.4" outlineLevel="1" x14ac:dyDescent="0.3">
      <c r="A44" s="283" t="s">
        <v>681</v>
      </c>
      <c r="B44" s="298" t="s">
        <v>706</v>
      </c>
      <c r="C44" s="292">
        <f>SUM(C45:C48)</f>
        <v>0</v>
      </c>
      <c r="D44" s="297">
        <f>SUM(D45:D48)</f>
        <v>0</v>
      </c>
      <c r="E44" s="254"/>
      <c r="F44" s="285"/>
      <c r="G44" s="286"/>
      <c r="H44" s="254"/>
    </row>
    <row r="45" spans="1:8" ht="14.4" outlineLevel="2" x14ac:dyDescent="0.3">
      <c r="A45" s="299" t="s">
        <v>699</v>
      </c>
      <c r="B45" s="298" t="s">
        <v>707</v>
      </c>
      <c r="C45" s="288"/>
      <c r="D45" s="289"/>
      <c r="E45" s="254"/>
      <c r="F45" s="300"/>
      <c r="G45" s="290"/>
      <c r="H45" s="254"/>
    </row>
    <row r="46" spans="1:8" ht="14.4" outlineLevel="2" x14ac:dyDescent="0.3">
      <c r="A46" s="299" t="s">
        <v>699</v>
      </c>
      <c r="B46" s="298" t="s">
        <v>701</v>
      </c>
      <c r="C46" s="270"/>
      <c r="D46" s="271"/>
      <c r="E46" s="254"/>
      <c r="F46" s="300"/>
      <c r="G46" s="286"/>
      <c r="H46" s="254"/>
    </row>
    <row r="47" spans="1:8" ht="14.4" outlineLevel="2" x14ac:dyDescent="0.3">
      <c r="A47" s="299" t="s">
        <v>699</v>
      </c>
      <c r="B47" s="298" t="s">
        <v>702</v>
      </c>
      <c r="C47" s="270"/>
      <c r="D47" s="271"/>
      <c r="E47" s="254"/>
      <c r="F47" s="300"/>
      <c r="G47" s="286"/>
      <c r="H47" s="254"/>
    </row>
    <row r="48" spans="1:8" ht="14.4" outlineLevel="2" x14ac:dyDescent="0.3">
      <c r="A48" s="299" t="s">
        <v>699</v>
      </c>
      <c r="B48" s="302" t="s">
        <v>703</v>
      </c>
      <c r="C48" s="270"/>
      <c r="D48" s="271"/>
      <c r="E48" s="254"/>
      <c r="F48" s="300"/>
      <c r="G48" s="286"/>
      <c r="H48" s="254"/>
    </row>
    <row r="49" spans="1:8" ht="14.4" x14ac:dyDescent="0.3">
      <c r="A49" s="272" t="s">
        <v>672</v>
      </c>
      <c r="B49" s="273" t="s">
        <v>708</v>
      </c>
      <c r="C49" s="303"/>
      <c r="D49" s="304"/>
      <c r="E49" s="254"/>
      <c r="F49" s="267"/>
      <c r="G49" s="305"/>
      <c r="H49" s="254"/>
    </row>
    <row r="50" spans="1:8" ht="14.4" x14ac:dyDescent="0.3">
      <c r="A50" s="306" t="s">
        <v>709</v>
      </c>
      <c r="B50" s="277" t="s">
        <v>710</v>
      </c>
      <c r="C50" s="278">
        <f>SUM(C51,C52)</f>
        <v>0</v>
      </c>
      <c r="D50" s="279">
        <f>SUM(D51,D52)</f>
        <v>0</v>
      </c>
      <c r="E50" s="254"/>
      <c r="F50" s="261"/>
      <c r="G50" s="262"/>
      <c r="H50" s="254"/>
    </row>
    <row r="51" spans="1:8" ht="14.4" x14ac:dyDescent="0.3">
      <c r="A51" s="307" t="s">
        <v>636</v>
      </c>
      <c r="B51" s="264" t="s">
        <v>711</v>
      </c>
      <c r="C51" s="265"/>
      <c r="D51" s="266"/>
      <c r="E51" s="254"/>
      <c r="F51" s="267"/>
      <c r="G51" s="286"/>
      <c r="H51" s="254"/>
    </row>
    <row r="52" spans="1:8" thickBot="1" x14ac:dyDescent="0.35">
      <c r="A52" s="308" t="s">
        <v>669</v>
      </c>
      <c r="B52" s="309" t="s">
        <v>712</v>
      </c>
      <c r="C52" s="310"/>
      <c r="D52" s="311">
        <v>0</v>
      </c>
      <c r="E52" s="254"/>
      <c r="F52" s="267"/>
      <c r="G52" s="262"/>
      <c r="H52" s="254"/>
    </row>
    <row r="53" spans="1:8" ht="28.5" customHeight="1" thickTop="1" thickBot="1" x14ac:dyDescent="0.35">
      <c r="A53" s="250" t="s">
        <v>713</v>
      </c>
      <c r="B53" s="251" t="s">
        <v>714</v>
      </c>
      <c r="C53" s="252">
        <f>SUM(C54,C60,C79,C96)</f>
        <v>564596.52</v>
      </c>
      <c r="D53" s="253">
        <f>SUM(D54,D60,D79,D96)</f>
        <v>509268.27</v>
      </c>
      <c r="E53" s="254"/>
      <c r="F53" s="255"/>
      <c r="G53" s="256"/>
      <c r="H53" s="254"/>
    </row>
    <row r="54" spans="1:8" thickTop="1" x14ac:dyDescent="0.3">
      <c r="A54" s="312" t="s">
        <v>666</v>
      </c>
      <c r="B54" s="258" t="s">
        <v>715</v>
      </c>
      <c r="C54" s="259">
        <f>SUM(C55:C59)</f>
        <v>36760.639999999999</v>
      </c>
      <c r="D54" s="260">
        <f>SUM(D55:D59)</f>
        <v>3436.8</v>
      </c>
      <c r="E54" s="313"/>
      <c r="F54" s="261"/>
      <c r="G54" s="262"/>
      <c r="H54" s="254"/>
    </row>
    <row r="55" spans="1:8" ht="14.4" x14ac:dyDescent="0.3">
      <c r="A55" s="307" t="s">
        <v>636</v>
      </c>
      <c r="B55" s="264" t="s">
        <v>321</v>
      </c>
      <c r="C55" s="265"/>
      <c r="D55" s="266"/>
      <c r="E55" s="254"/>
      <c r="F55" s="267"/>
      <c r="G55" s="314"/>
      <c r="H55" s="254"/>
    </row>
    <row r="56" spans="1:8" ht="14.4" x14ac:dyDescent="0.3">
      <c r="A56" s="315" t="s">
        <v>669</v>
      </c>
      <c r="B56" s="269" t="s">
        <v>716</v>
      </c>
      <c r="C56" s="270"/>
      <c r="D56" s="271"/>
      <c r="E56" s="254"/>
      <c r="F56" s="267"/>
      <c r="G56" s="316"/>
      <c r="H56" s="254"/>
    </row>
    <row r="57" spans="1:8" ht="14.4" x14ac:dyDescent="0.3">
      <c r="A57" s="315" t="s">
        <v>670</v>
      </c>
      <c r="B57" s="269" t="s">
        <v>324</v>
      </c>
      <c r="C57" s="270"/>
      <c r="D57" s="271"/>
      <c r="E57" s="254"/>
      <c r="F57" s="267"/>
      <c r="G57" s="316"/>
      <c r="H57" s="254"/>
    </row>
    <row r="58" spans="1:8" ht="14.4" x14ac:dyDescent="0.3">
      <c r="A58" s="315" t="s">
        <v>672</v>
      </c>
      <c r="B58" s="269" t="s">
        <v>325</v>
      </c>
      <c r="C58" s="270"/>
      <c r="D58" s="271"/>
      <c r="E58" s="254"/>
      <c r="F58" s="267"/>
      <c r="G58" s="316"/>
      <c r="H58" s="254"/>
    </row>
    <row r="59" spans="1:8" ht="14.4" x14ac:dyDescent="0.3">
      <c r="A59" s="317" t="s">
        <v>717</v>
      </c>
      <c r="B59" s="273" t="s">
        <v>718</v>
      </c>
      <c r="C59" s="275">
        <v>36760.639999999999</v>
      </c>
      <c r="D59" s="275">
        <v>3436.8</v>
      </c>
      <c r="E59" s="254"/>
      <c r="F59" s="267"/>
      <c r="G59" s="316"/>
      <c r="H59" s="254"/>
    </row>
    <row r="60" spans="1:8" ht="14.4" x14ac:dyDescent="0.3">
      <c r="A60" s="306" t="s">
        <v>674</v>
      </c>
      <c r="B60" s="277" t="s">
        <v>719</v>
      </c>
      <c r="C60" s="278">
        <f>C61+C66+C71</f>
        <v>484954.24</v>
      </c>
      <c r="D60" s="279">
        <f>D61+D66+D71</f>
        <v>378200.38</v>
      </c>
      <c r="E60" s="254"/>
      <c r="F60" s="261"/>
      <c r="G60" s="316"/>
      <c r="H60" s="254"/>
    </row>
    <row r="61" spans="1:8" ht="14.4" x14ac:dyDescent="0.3">
      <c r="A61" s="307" t="s">
        <v>636</v>
      </c>
      <c r="B61" s="264" t="s">
        <v>720</v>
      </c>
      <c r="C61" s="280">
        <f>SUM(C62,C65)</f>
        <v>0</v>
      </c>
      <c r="D61" s="281">
        <f>SUM(D62,D65)</f>
        <v>0</v>
      </c>
      <c r="E61" s="254"/>
      <c r="F61" s="267"/>
      <c r="G61" s="316"/>
      <c r="H61" s="254"/>
    </row>
    <row r="62" spans="1:8" ht="14.4" outlineLevel="1" x14ac:dyDescent="0.3">
      <c r="A62" s="318" t="s">
        <v>677</v>
      </c>
      <c r="B62" s="319" t="s">
        <v>721</v>
      </c>
      <c r="C62" s="320">
        <f>SUM(C63,C64)</f>
        <v>0</v>
      </c>
      <c r="D62" s="321">
        <f>SUM(D63,D64)</f>
        <v>0</v>
      </c>
      <c r="E62" s="254"/>
      <c r="F62" s="285"/>
      <c r="G62" s="322"/>
      <c r="H62" s="254"/>
    </row>
    <row r="63" spans="1:8" ht="14.4" outlineLevel="2" x14ac:dyDescent="0.3">
      <c r="A63" s="323" t="s">
        <v>699</v>
      </c>
      <c r="B63" s="324" t="s">
        <v>722</v>
      </c>
      <c r="C63" s="294"/>
      <c r="D63" s="295"/>
      <c r="E63" s="254"/>
      <c r="F63" s="300"/>
      <c r="G63" s="322"/>
      <c r="H63" s="254"/>
    </row>
    <row r="64" spans="1:8" ht="14.4" outlineLevel="2" x14ac:dyDescent="0.3">
      <c r="A64" s="323" t="s">
        <v>699</v>
      </c>
      <c r="B64" s="324" t="s">
        <v>723</v>
      </c>
      <c r="C64" s="294"/>
      <c r="D64" s="295"/>
      <c r="E64" s="254"/>
      <c r="F64" s="300"/>
      <c r="G64" s="322"/>
      <c r="H64" s="254"/>
    </row>
    <row r="65" spans="1:8" ht="14.4" outlineLevel="1" x14ac:dyDescent="0.3">
      <c r="A65" s="325" t="s">
        <v>679</v>
      </c>
      <c r="B65" s="324" t="s">
        <v>724</v>
      </c>
      <c r="C65" s="294"/>
      <c r="D65" s="295"/>
      <c r="E65" s="254"/>
      <c r="F65" s="285"/>
      <c r="G65" s="322"/>
      <c r="H65" s="254"/>
    </row>
    <row r="66" spans="1:8" ht="26.4" outlineLevel="1" x14ac:dyDescent="0.3">
      <c r="A66" s="283" t="s">
        <v>669</v>
      </c>
      <c r="B66" s="284" t="s">
        <v>725</v>
      </c>
      <c r="C66" s="270">
        <f>C67+C70</f>
        <v>0</v>
      </c>
      <c r="D66" s="271">
        <f>D67+D70</f>
        <v>0</v>
      </c>
      <c r="E66" s="254"/>
      <c r="F66" s="285"/>
      <c r="G66" s="322"/>
      <c r="H66" s="254"/>
    </row>
    <row r="67" spans="1:8" ht="14.4" outlineLevel="1" x14ac:dyDescent="0.3">
      <c r="A67" s="326" t="s">
        <v>677</v>
      </c>
      <c r="B67" s="287" t="s">
        <v>726</v>
      </c>
      <c r="C67" s="270">
        <f>C68+C69</f>
        <v>0</v>
      </c>
      <c r="D67" s="271">
        <f>D68+D69</f>
        <v>0</v>
      </c>
      <c r="E67" s="254"/>
      <c r="F67" s="285"/>
      <c r="G67" s="322"/>
      <c r="H67" s="254"/>
    </row>
    <row r="68" spans="1:8" ht="14.4" outlineLevel="1" x14ac:dyDescent="0.3">
      <c r="A68" s="327" t="s">
        <v>699</v>
      </c>
      <c r="B68" s="287" t="s">
        <v>722</v>
      </c>
      <c r="C68" s="270"/>
      <c r="D68" s="271"/>
      <c r="E68" s="254"/>
      <c r="F68" s="285"/>
      <c r="G68" s="322"/>
      <c r="H68" s="254"/>
    </row>
    <row r="69" spans="1:8" ht="14.4" outlineLevel="1" x14ac:dyDescent="0.3">
      <c r="A69" s="327" t="s">
        <v>699</v>
      </c>
      <c r="B69" s="287" t="s">
        <v>723</v>
      </c>
      <c r="C69" s="270"/>
      <c r="D69" s="271"/>
      <c r="E69" s="254"/>
      <c r="F69" s="285"/>
      <c r="G69" s="322"/>
      <c r="H69" s="254"/>
    </row>
    <row r="70" spans="1:8" ht="14.4" outlineLevel="1" x14ac:dyDescent="0.3">
      <c r="A70" s="326" t="s">
        <v>679</v>
      </c>
      <c r="B70" s="287" t="s">
        <v>724</v>
      </c>
      <c r="C70" s="270"/>
      <c r="D70" s="271"/>
      <c r="E70" s="254"/>
      <c r="F70" s="285"/>
      <c r="G70" s="322"/>
      <c r="H70" s="254"/>
    </row>
    <row r="71" spans="1:8" ht="14.4" x14ac:dyDescent="0.3">
      <c r="A71" s="315" t="s">
        <v>670</v>
      </c>
      <c r="B71" s="269" t="s">
        <v>727</v>
      </c>
      <c r="C71" s="292">
        <f>SUM(C72,C75,C76,C77,C78)</f>
        <v>484954.24</v>
      </c>
      <c r="D71" s="297">
        <f>SUM(D72,D75,D76,D77,D78)</f>
        <v>378200.38</v>
      </c>
      <c r="E71" s="254"/>
      <c r="F71" s="267"/>
      <c r="G71" s="316"/>
      <c r="H71" s="254"/>
    </row>
    <row r="72" spans="1:8" ht="14.4" outlineLevel="1" x14ac:dyDescent="0.3">
      <c r="A72" s="326" t="s">
        <v>677</v>
      </c>
      <c r="B72" s="287" t="s">
        <v>721</v>
      </c>
      <c r="C72" s="292">
        <f>SUM(C73,C74)</f>
        <v>466873.81999999995</v>
      </c>
      <c r="D72" s="297">
        <f>SUM(D73,D74)</f>
        <v>358423.14</v>
      </c>
      <c r="E72" s="254"/>
      <c r="F72" s="285"/>
      <c r="G72" s="322"/>
      <c r="H72" s="254"/>
    </row>
    <row r="73" spans="1:8" ht="14.4" outlineLevel="2" x14ac:dyDescent="0.3">
      <c r="A73" s="327" t="s">
        <v>699</v>
      </c>
      <c r="B73" s="287" t="s">
        <v>722</v>
      </c>
      <c r="C73" s="271">
        <v>466873.81999999995</v>
      </c>
      <c r="D73" s="271">
        <v>358423.14</v>
      </c>
      <c r="E73" s="254"/>
      <c r="F73" s="300"/>
      <c r="G73" s="322"/>
      <c r="H73" s="254"/>
    </row>
    <row r="74" spans="1:8" ht="14.4" outlineLevel="2" x14ac:dyDescent="0.3">
      <c r="A74" s="327" t="s">
        <v>699</v>
      </c>
      <c r="B74" s="287" t="s">
        <v>723</v>
      </c>
      <c r="C74" s="271"/>
      <c r="D74" s="271"/>
      <c r="E74" s="254"/>
      <c r="F74" s="300"/>
      <c r="G74" s="322"/>
      <c r="H74" s="254"/>
    </row>
    <row r="75" spans="1:8" ht="32.25" customHeight="1" outlineLevel="1" x14ac:dyDescent="0.3">
      <c r="A75" s="326" t="s">
        <v>679</v>
      </c>
      <c r="B75" s="284" t="s">
        <v>728</v>
      </c>
      <c r="C75" s="271">
        <v>14859.89</v>
      </c>
      <c r="D75" s="271">
        <v>16538.099999999999</v>
      </c>
      <c r="E75" s="254"/>
      <c r="F75" s="285"/>
      <c r="G75" s="322"/>
      <c r="H75" s="254"/>
    </row>
    <row r="76" spans="1:8" ht="14.4" outlineLevel="1" x14ac:dyDescent="0.3">
      <c r="A76" s="326" t="s">
        <v>681</v>
      </c>
      <c r="B76" s="287" t="s">
        <v>724</v>
      </c>
      <c r="C76" s="271">
        <v>3220.5299999999997</v>
      </c>
      <c r="D76" s="271">
        <v>3149.14</v>
      </c>
      <c r="E76" s="254"/>
      <c r="F76" s="285"/>
      <c r="G76" s="322"/>
      <c r="H76" s="254"/>
    </row>
    <row r="77" spans="1:8" ht="14.4" outlineLevel="1" x14ac:dyDescent="0.3">
      <c r="A77" s="326" t="s">
        <v>683</v>
      </c>
      <c r="B77" s="328" t="s">
        <v>729</v>
      </c>
      <c r="C77" s="270"/>
      <c r="D77" s="271"/>
      <c r="E77" s="254"/>
      <c r="F77" s="285"/>
      <c r="G77" s="322"/>
      <c r="H77" s="254"/>
    </row>
    <row r="78" spans="1:8" ht="14.4" outlineLevel="1" x14ac:dyDescent="0.3">
      <c r="A78" s="329" t="s">
        <v>685</v>
      </c>
      <c r="B78" s="330" t="s">
        <v>730</v>
      </c>
      <c r="C78" s="274"/>
      <c r="D78" s="275">
        <v>90</v>
      </c>
      <c r="E78" s="254"/>
      <c r="F78" s="285"/>
      <c r="G78" s="322"/>
      <c r="H78" s="254"/>
    </row>
    <row r="79" spans="1:8" ht="14.4" x14ac:dyDescent="0.3">
      <c r="A79" s="306" t="s">
        <v>688</v>
      </c>
      <c r="B79" s="277" t="s">
        <v>731</v>
      </c>
      <c r="C79" s="278">
        <f>SUM(C80,C95)</f>
        <v>29842.02</v>
      </c>
      <c r="D79" s="279">
        <f>SUM(D80,D95)</f>
        <v>118485.46</v>
      </c>
      <c r="E79" s="254"/>
      <c r="F79" s="261"/>
      <c r="G79" s="316"/>
      <c r="H79" s="254"/>
    </row>
    <row r="80" spans="1:8" ht="14.4" x14ac:dyDescent="0.3">
      <c r="A80" s="307" t="s">
        <v>636</v>
      </c>
      <c r="B80" s="331" t="s">
        <v>732</v>
      </c>
      <c r="C80" s="280">
        <f>SUM(C81,C86,C91)</f>
        <v>29842.02</v>
      </c>
      <c r="D80" s="281">
        <f>SUM(D81,D86,D91)</f>
        <v>118485.46</v>
      </c>
      <c r="E80" s="254"/>
      <c r="F80" s="267"/>
      <c r="G80" s="314"/>
      <c r="H80" s="254"/>
    </row>
    <row r="81" spans="1:8" ht="14.4" outlineLevel="1" x14ac:dyDescent="0.3">
      <c r="A81" s="326" t="s">
        <v>677</v>
      </c>
      <c r="B81" s="298" t="s">
        <v>733</v>
      </c>
      <c r="C81" s="292">
        <f>SUM(C82:C85)</f>
        <v>0</v>
      </c>
      <c r="D81" s="297">
        <f>SUM(D82:D85)</f>
        <v>0</v>
      </c>
      <c r="E81" s="254"/>
      <c r="F81" s="285"/>
      <c r="G81" s="322"/>
      <c r="H81" s="254"/>
    </row>
    <row r="82" spans="1:8" ht="14.4" outlineLevel="2" x14ac:dyDescent="0.3">
      <c r="A82" s="327" t="s">
        <v>699</v>
      </c>
      <c r="B82" s="298" t="s">
        <v>700</v>
      </c>
      <c r="C82" s="270"/>
      <c r="D82" s="271"/>
      <c r="E82" s="254"/>
      <c r="F82" s="300"/>
      <c r="G82" s="322"/>
      <c r="H82" s="254"/>
    </row>
    <row r="83" spans="1:8" ht="14.4" outlineLevel="2" x14ac:dyDescent="0.3">
      <c r="A83" s="327" t="s">
        <v>699</v>
      </c>
      <c r="B83" s="298" t="s">
        <v>701</v>
      </c>
      <c r="C83" s="270"/>
      <c r="D83" s="271"/>
      <c r="E83" s="254"/>
      <c r="F83" s="300"/>
      <c r="G83" s="322"/>
      <c r="H83" s="254"/>
    </row>
    <row r="84" spans="1:8" ht="14.4" outlineLevel="2" x14ac:dyDescent="0.3">
      <c r="A84" s="327" t="s">
        <v>699</v>
      </c>
      <c r="B84" s="298" t="s">
        <v>734</v>
      </c>
      <c r="C84" s="270"/>
      <c r="D84" s="271"/>
      <c r="E84" s="254"/>
      <c r="F84" s="300"/>
      <c r="G84" s="322"/>
      <c r="H84" s="254"/>
    </row>
    <row r="85" spans="1:8" ht="14.4" outlineLevel="2" x14ac:dyDescent="0.3">
      <c r="A85" s="327" t="s">
        <v>699</v>
      </c>
      <c r="B85" s="298" t="s">
        <v>735</v>
      </c>
      <c r="C85" s="270"/>
      <c r="D85" s="271"/>
      <c r="E85" s="254"/>
      <c r="F85" s="300"/>
      <c r="G85" s="322"/>
      <c r="H85" s="254"/>
    </row>
    <row r="86" spans="1:8" ht="14.4" outlineLevel="1" x14ac:dyDescent="0.3">
      <c r="A86" s="326" t="s">
        <v>679</v>
      </c>
      <c r="B86" s="298" t="s">
        <v>706</v>
      </c>
      <c r="C86" s="292">
        <f>SUM(C87:C90)</f>
        <v>0</v>
      </c>
      <c r="D86" s="297">
        <f>SUM(D87:D90)</f>
        <v>0</v>
      </c>
      <c r="E86" s="254"/>
      <c r="F86" s="285"/>
      <c r="G86" s="332"/>
      <c r="H86" s="254"/>
    </row>
    <row r="87" spans="1:8" ht="14.4" outlineLevel="2" x14ac:dyDescent="0.3">
      <c r="A87" s="327" t="s">
        <v>699</v>
      </c>
      <c r="B87" s="298" t="s">
        <v>700</v>
      </c>
      <c r="C87" s="270"/>
      <c r="D87" s="271"/>
      <c r="E87" s="254"/>
      <c r="F87" s="300"/>
      <c r="G87" s="322"/>
      <c r="H87" s="254"/>
    </row>
    <row r="88" spans="1:8" ht="14.4" outlineLevel="2" x14ac:dyDescent="0.3">
      <c r="A88" s="327" t="s">
        <v>699</v>
      </c>
      <c r="B88" s="298" t="s">
        <v>701</v>
      </c>
      <c r="C88" s="270"/>
      <c r="D88" s="271"/>
      <c r="E88" s="254"/>
      <c r="F88" s="300"/>
      <c r="G88" s="322"/>
      <c r="H88" s="254"/>
    </row>
    <row r="89" spans="1:8" ht="14.4" outlineLevel="2" x14ac:dyDescent="0.3">
      <c r="A89" s="327" t="s">
        <v>699</v>
      </c>
      <c r="B89" s="298" t="s">
        <v>734</v>
      </c>
      <c r="C89" s="270"/>
      <c r="D89" s="271"/>
      <c r="E89" s="254"/>
      <c r="F89" s="300"/>
      <c r="G89" s="322"/>
      <c r="H89" s="254"/>
    </row>
    <row r="90" spans="1:8" ht="14.4" outlineLevel="2" x14ac:dyDescent="0.3">
      <c r="A90" s="327" t="s">
        <v>699</v>
      </c>
      <c r="B90" s="298" t="s">
        <v>735</v>
      </c>
      <c r="C90" s="292"/>
      <c r="D90" s="271"/>
      <c r="E90" s="254"/>
      <c r="F90" s="300"/>
      <c r="G90" s="322"/>
      <c r="H90" s="254"/>
    </row>
    <row r="91" spans="1:8" ht="14.4" outlineLevel="1" x14ac:dyDescent="0.3">
      <c r="A91" s="326" t="s">
        <v>681</v>
      </c>
      <c r="B91" s="298" t="s">
        <v>736</v>
      </c>
      <c r="C91" s="292">
        <f>SUM(C92:C94)</f>
        <v>29842.02</v>
      </c>
      <c r="D91" s="297">
        <f>SUM(D92:D94)</f>
        <v>118485.46</v>
      </c>
      <c r="E91" s="254"/>
      <c r="F91" s="285"/>
      <c r="G91" s="332"/>
      <c r="H91" s="254"/>
    </row>
    <row r="92" spans="1:8" ht="14.4" outlineLevel="2" x14ac:dyDescent="0.3">
      <c r="A92" s="327" t="s">
        <v>699</v>
      </c>
      <c r="B92" s="298" t="s">
        <v>737</v>
      </c>
      <c r="C92" s="270">
        <v>29842.02</v>
      </c>
      <c r="D92" s="271">
        <v>118485.46</v>
      </c>
      <c r="E92" s="254"/>
      <c r="F92" s="300"/>
      <c r="G92" s="322"/>
      <c r="H92" s="254"/>
    </row>
    <row r="93" spans="1:8" ht="14.4" outlineLevel="2" x14ac:dyDescent="0.3">
      <c r="A93" s="327" t="s">
        <v>699</v>
      </c>
      <c r="B93" s="298" t="s">
        <v>738</v>
      </c>
      <c r="C93" s="292"/>
      <c r="D93" s="271"/>
      <c r="E93" s="254"/>
      <c r="F93" s="300"/>
      <c r="G93" s="322"/>
      <c r="H93" s="254"/>
    </row>
    <row r="94" spans="1:8" ht="14.4" outlineLevel="2" x14ac:dyDescent="0.3">
      <c r="A94" s="327" t="s">
        <v>699</v>
      </c>
      <c r="B94" s="298" t="s">
        <v>739</v>
      </c>
      <c r="C94" s="270"/>
      <c r="D94" s="271"/>
      <c r="E94" s="254"/>
      <c r="F94" s="300"/>
      <c r="G94" s="322"/>
      <c r="H94" s="254"/>
    </row>
    <row r="95" spans="1:8" ht="14.4" x14ac:dyDescent="0.3">
      <c r="A95" s="317" t="s">
        <v>669</v>
      </c>
      <c r="B95" s="333" t="s">
        <v>740</v>
      </c>
      <c r="C95" s="274"/>
      <c r="D95" s="275"/>
      <c r="E95" s="254"/>
      <c r="F95" s="267"/>
      <c r="G95" s="316"/>
      <c r="H95" s="254"/>
    </row>
    <row r="96" spans="1:8" ht="14.4" x14ac:dyDescent="0.3">
      <c r="A96" s="306" t="s">
        <v>694</v>
      </c>
      <c r="B96" s="334" t="s">
        <v>741</v>
      </c>
      <c r="C96" s="336">
        <v>13039.62</v>
      </c>
      <c r="D96" s="336">
        <v>9145.6299999999992</v>
      </c>
      <c r="E96" s="254"/>
      <c r="F96" s="555"/>
      <c r="G96" s="316"/>
      <c r="H96" s="254"/>
    </row>
    <row r="97" spans="1:8" ht="14.4" x14ac:dyDescent="0.3">
      <c r="A97" s="337" t="s">
        <v>742</v>
      </c>
      <c r="B97" s="338" t="s">
        <v>743</v>
      </c>
      <c r="C97" s="335"/>
      <c r="D97" s="336"/>
      <c r="E97" s="254"/>
      <c r="F97" s="261"/>
      <c r="G97" s="316"/>
      <c r="H97" s="254"/>
    </row>
    <row r="98" spans="1:8" thickBot="1" x14ac:dyDescent="0.35">
      <c r="A98" s="337" t="s">
        <v>744</v>
      </c>
      <c r="B98" s="338" t="s">
        <v>745</v>
      </c>
      <c r="C98" s="335"/>
      <c r="D98" s="336"/>
      <c r="E98" s="254"/>
      <c r="F98" s="261"/>
      <c r="G98" s="316"/>
      <c r="H98" s="254"/>
    </row>
    <row r="99" spans="1:8" ht="27.75" customHeight="1" thickTop="1" thickBot="1" x14ac:dyDescent="0.35">
      <c r="A99" s="615" t="s">
        <v>746</v>
      </c>
      <c r="B99" s="616"/>
      <c r="C99" s="252">
        <f>C11+C53+C97+C98</f>
        <v>977774.96</v>
      </c>
      <c r="D99" s="253">
        <f>D11+D53+D97+D98</f>
        <v>899586.54</v>
      </c>
      <c r="E99" s="254"/>
      <c r="F99" s="267"/>
      <c r="G99" s="339"/>
      <c r="H99" s="254"/>
    </row>
    <row r="100" spans="1:8" thickTop="1" x14ac:dyDescent="0.3">
      <c r="A100" s="340"/>
      <c r="B100" s="341"/>
      <c r="C100" s="342"/>
      <c r="D100" s="343"/>
      <c r="E100" s="254"/>
      <c r="F100" s="267"/>
      <c r="G100" s="344"/>
      <c r="H100" s="254"/>
    </row>
    <row r="101" spans="1:8" ht="16.2" thickBot="1" x14ac:dyDescent="0.35">
      <c r="A101" s="345" t="s">
        <v>747</v>
      </c>
      <c r="B101" s="341"/>
      <c r="C101" s="346"/>
      <c r="D101" s="347" t="s">
        <v>748</v>
      </c>
      <c r="E101" s="254"/>
      <c r="F101" s="348"/>
      <c r="G101" s="349"/>
      <c r="H101" s="254"/>
    </row>
    <row r="102" spans="1:8" ht="17.25" customHeight="1" thickTop="1" x14ac:dyDescent="0.3">
      <c r="A102" s="605"/>
      <c r="B102" s="607" t="s">
        <v>749</v>
      </c>
      <c r="C102" s="609" t="s">
        <v>750</v>
      </c>
      <c r="D102" s="610"/>
      <c r="F102" s="594"/>
      <c r="G102" s="595"/>
    </row>
    <row r="103" spans="1:8" ht="27" thickBot="1" x14ac:dyDescent="0.35">
      <c r="A103" s="606"/>
      <c r="B103" s="608"/>
      <c r="C103" s="242" t="s">
        <v>662</v>
      </c>
      <c r="D103" s="243" t="s">
        <v>663</v>
      </c>
      <c r="F103" s="594"/>
      <c r="G103" s="595"/>
    </row>
    <row r="104" spans="1:8" ht="11.7" customHeight="1" thickTop="1" thickBot="1" x14ac:dyDescent="0.35">
      <c r="A104" s="350">
        <v>1</v>
      </c>
      <c r="B104" s="245">
        <v>2</v>
      </c>
      <c r="C104" s="246">
        <v>3</v>
      </c>
      <c r="D104" s="247">
        <v>4</v>
      </c>
      <c r="F104" s="248"/>
      <c r="G104" s="248"/>
    </row>
    <row r="105" spans="1:8" ht="27" customHeight="1" thickTop="1" thickBot="1" x14ac:dyDescent="0.35">
      <c r="A105" s="351" t="s">
        <v>664</v>
      </c>
      <c r="B105" s="251" t="s">
        <v>751</v>
      </c>
      <c r="C105" s="252">
        <f>C106+C107+C109+C111+C114+C115+C116</f>
        <v>455727.58</v>
      </c>
      <c r="D105" s="253">
        <f>D106+D107+D109+D111+D114+D115+D116</f>
        <v>223554.24</v>
      </c>
      <c r="E105" s="254"/>
      <c r="F105" s="255"/>
      <c r="G105" s="352"/>
      <c r="H105" s="254"/>
    </row>
    <row r="106" spans="1:8" thickTop="1" x14ac:dyDescent="0.3">
      <c r="A106" s="353" t="s">
        <v>666</v>
      </c>
      <c r="B106" s="354" t="s">
        <v>752</v>
      </c>
      <c r="C106" s="355"/>
      <c r="D106" s="356"/>
      <c r="E106" s="254"/>
      <c r="F106" s="261"/>
      <c r="G106" s="357"/>
      <c r="H106" s="254"/>
    </row>
    <row r="107" spans="1:8" ht="14.4" x14ac:dyDescent="0.3">
      <c r="A107" s="337" t="s">
        <v>674</v>
      </c>
      <c r="B107" s="334" t="s">
        <v>753</v>
      </c>
      <c r="C107" s="335">
        <v>27831.52</v>
      </c>
      <c r="D107" s="358">
        <v>27831.52</v>
      </c>
      <c r="E107" s="254"/>
      <c r="F107" s="261"/>
      <c r="G107" s="357"/>
      <c r="H107" s="254"/>
    </row>
    <row r="108" spans="1:8" ht="27.6" x14ac:dyDescent="0.3">
      <c r="A108" s="359" t="s">
        <v>699</v>
      </c>
      <c r="B108" s="360" t="s">
        <v>754</v>
      </c>
      <c r="C108" s="335"/>
      <c r="D108" s="358"/>
      <c r="E108" s="254"/>
      <c r="F108" s="261"/>
      <c r="G108" s="357"/>
      <c r="H108" s="254"/>
    </row>
    <row r="109" spans="1:8" ht="14.4" x14ac:dyDescent="0.3">
      <c r="A109" s="337" t="s">
        <v>688</v>
      </c>
      <c r="B109" s="334" t="s">
        <v>755</v>
      </c>
      <c r="C109" s="335"/>
      <c r="D109" s="358"/>
      <c r="E109" s="254"/>
      <c r="F109" s="261"/>
      <c r="G109" s="357"/>
      <c r="H109" s="254"/>
    </row>
    <row r="110" spans="1:8" ht="14.4" x14ac:dyDescent="0.3">
      <c r="A110" s="327" t="s">
        <v>699</v>
      </c>
      <c r="B110" s="334" t="s">
        <v>756</v>
      </c>
      <c r="C110" s="335"/>
      <c r="D110" s="358"/>
      <c r="E110" s="254"/>
      <c r="F110" s="261"/>
      <c r="G110" s="357"/>
      <c r="H110" s="254"/>
    </row>
    <row r="111" spans="1:8" ht="14.4" x14ac:dyDescent="0.3">
      <c r="A111" s="337" t="s">
        <v>694</v>
      </c>
      <c r="B111" s="334" t="s">
        <v>757</v>
      </c>
      <c r="C111" s="335">
        <v>14958.13</v>
      </c>
      <c r="D111" s="358">
        <v>14958.13</v>
      </c>
      <c r="E111" s="254"/>
      <c r="F111" s="261"/>
      <c r="G111" s="357"/>
      <c r="H111" s="254"/>
    </row>
    <row r="112" spans="1:8" ht="14.4" x14ac:dyDescent="0.3">
      <c r="A112" s="327" t="s">
        <v>699</v>
      </c>
      <c r="B112" s="334" t="s">
        <v>758</v>
      </c>
      <c r="C112" s="335"/>
      <c r="D112" s="358"/>
      <c r="E112" s="254"/>
      <c r="F112" s="261"/>
      <c r="G112" s="357"/>
      <c r="H112" s="254"/>
    </row>
    <row r="113" spans="1:8" ht="14.4" x14ac:dyDescent="0.3">
      <c r="A113" s="327" t="s">
        <v>699</v>
      </c>
      <c r="B113" s="334" t="s">
        <v>759</v>
      </c>
      <c r="C113" s="335"/>
      <c r="D113" s="358"/>
      <c r="E113" s="254"/>
      <c r="F113" s="261"/>
      <c r="G113" s="357"/>
      <c r="H113" s="254"/>
    </row>
    <row r="114" spans="1:8" ht="14.4" x14ac:dyDescent="0.3">
      <c r="A114" s="337" t="s">
        <v>709</v>
      </c>
      <c r="B114" s="334" t="s">
        <v>760</v>
      </c>
      <c r="C114" s="335"/>
      <c r="D114" s="358"/>
      <c r="E114" s="254"/>
      <c r="F114" s="261"/>
      <c r="G114" s="357"/>
      <c r="H114" s="254"/>
    </row>
    <row r="115" spans="1:8" ht="14.4" x14ac:dyDescent="0.3">
      <c r="A115" s="337" t="s">
        <v>761</v>
      </c>
      <c r="B115" s="334" t="s">
        <v>762</v>
      </c>
      <c r="C115" s="335">
        <v>412937.93</v>
      </c>
      <c r="D115" s="361">
        <v>180764.59</v>
      </c>
      <c r="E115" s="254"/>
      <c r="F115" s="261"/>
      <c r="G115" s="357"/>
      <c r="H115" s="254"/>
    </row>
    <row r="116" spans="1:8" ht="28.2" thickBot="1" x14ac:dyDescent="0.35">
      <c r="A116" s="362" t="s">
        <v>763</v>
      </c>
      <c r="B116" s="363" t="s">
        <v>764</v>
      </c>
      <c r="C116" s="364"/>
      <c r="D116" s="365"/>
      <c r="E116" s="254"/>
      <c r="F116" s="261"/>
      <c r="G116" s="357"/>
      <c r="H116" s="254"/>
    </row>
    <row r="117" spans="1:8" ht="30.15" customHeight="1" thickTop="1" thickBot="1" x14ac:dyDescent="0.35">
      <c r="A117" s="351" t="s">
        <v>713</v>
      </c>
      <c r="B117" s="366" t="s">
        <v>765</v>
      </c>
      <c r="C117" s="252">
        <f>SUM(C118,C126,C135,C160)</f>
        <v>522047.37999999995</v>
      </c>
      <c r="D117" s="367">
        <f>SUM(D118,D126,D135,D160)</f>
        <v>676032.3</v>
      </c>
      <c r="E117" s="254"/>
      <c r="F117" s="255"/>
      <c r="G117" s="352"/>
      <c r="H117" s="254"/>
    </row>
    <row r="118" spans="1:8" thickTop="1" x14ac:dyDescent="0.3">
      <c r="A118" s="353" t="s">
        <v>666</v>
      </c>
      <c r="B118" s="354" t="s">
        <v>766</v>
      </c>
      <c r="C118" s="259">
        <f>SUM(C119,C120,C123)</f>
        <v>0</v>
      </c>
      <c r="D118" s="368">
        <f>SUM(D119,D120,D123)</f>
        <v>0</v>
      </c>
      <c r="E118" s="254"/>
      <c r="F118" s="261"/>
      <c r="G118" s="357"/>
      <c r="H118" s="254"/>
    </row>
    <row r="119" spans="1:8" ht="14.4" x14ac:dyDescent="0.3">
      <c r="A119" s="369" t="s">
        <v>636</v>
      </c>
      <c r="B119" s="370" t="s">
        <v>767</v>
      </c>
      <c r="C119" s="265"/>
      <c r="D119" s="371"/>
      <c r="E119" s="254"/>
      <c r="F119" s="267"/>
      <c r="G119" s="372"/>
      <c r="H119" s="254"/>
    </row>
    <row r="120" spans="1:8" ht="14.4" x14ac:dyDescent="0.3">
      <c r="A120" s="373" t="s">
        <v>669</v>
      </c>
      <c r="B120" s="301" t="s">
        <v>768</v>
      </c>
      <c r="C120" s="292">
        <f>SUM(C121,C122)</f>
        <v>0</v>
      </c>
      <c r="D120" s="374">
        <f>SUM(D121,D122)</f>
        <v>0</v>
      </c>
      <c r="E120" s="254"/>
      <c r="F120" s="267"/>
      <c r="G120" s="372"/>
      <c r="H120" s="254"/>
    </row>
    <row r="121" spans="1:8" ht="14.4" outlineLevel="1" x14ac:dyDescent="0.3">
      <c r="A121" s="375" t="s">
        <v>699</v>
      </c>
      <c r="B121" s="376" t="s">
        <v>769</v>
      </c>
      <c r="C121" s="270"/>
      <c r="D121" s="377"/>
      <c r="E121" s="254"/>
      <c r="F121" s="285"/>
      <c r="G121" s="378"/>
      <c r="H121" s="254"/>
    </row>
    <row r="122" spans="1:8" ht="14.4" outlineLevel="1" x14ac:dyDescent="0.3">
      <c r="A122" s="375" t="s">
        <v>699</v>
      </c>
      <c r="B122" s="376" t="s">
        <v>770</v>
      </c>
      <c r="C122" s="270"/>
      <c r="D122" s="377"/>
      <c r="E122" s="254"/>
      <c r="F122" s="285"/>
      <c r="G122" s="378"/>
      <c r="H122" s="254"/>
    </row>
    <row r="123" spans="1:8" ht="14.4" x14ac:dyDescent="0.3">
      <c r="A123" s="373" t="s">
        <v>670</v>
      </c>
      <c r="B123" s="301" t="s">
        <v>771</v>
      </c>
      <c r="C123" s="292">
        <f>SUM(C124,C125)</f>
        <v>0</v>
      </c>
      <c r="D123" s="374">
        <f>SUM(D124,D125)</f>
        <v>0</v>
      </c>
      <c r="E123" s="254"/>
      <c r="F123" s="267"/>
      <c r="G123" s="372"/>
      <c r="H123" s="254"/>
    </row>
    <row r="124" spans="1:8" ht="14.4" outlineLevel="1" x14ac:dyDescent="0.3">
      <c r="A124" s="375" t="s">
        <v>699</v>
      </c>
      <c r="B124" s="376" t="s">
        <v>55</v>
      </c>
      <c r="C124" s="270"/>
      <c r="D124" s="377"/>
      <c r="E124" s="254"/>
      <c r="F124" s="285"/>
      <c r="G124" s="378"/>
      <c r="H124" s="254"/>
    </row>
    <row r="125" spans="1:8" ht="14.4" outlineLevel="1" x14ac:dyDescent="0.3">
      <c r="A125" s="375" t="s">
        <v>699</v>
      </c>
      <c r="B125" s="379" t="s">
        <v>119</v>
      </c>
      <c r="C125" s="274"/>
      <c r="D125" s="380"/>
      <c r="E125" s="254"/>
      <c r="F125" s="285"/>
      <c r="G125" s="378"/>
      <c r="H125" s="254"/>
    </row>
    <row r="126" spans="1:8" ht="14.4" x14ac:dyDescent="0.3">
      <c r="A126" s="337" t="s">
        <v>674</v>
      </c>
      <c r="B126" s="360" t="s">
        <v>772</v>
      </c>
      <c r="C126" s="278">
        <f>C127+C128+C129</f>
        <v>0</v>
      </c>
      <c r="D126" s="279">
        <f>D127+D128+D129</f>
        <v>0</v>
      </c>
      <c r="E126" s="254"/>
      <c r="F126" s="261"/>
      <c r="G126" s="357"/>
      <c r="H126" s="254"/>
    </row>
    <row r="127" spans="1:8" ht="14.4" x14ac:dyDescent="0.3">
      <c r="A127" s="369" t="s">
        <v>636</v>
      </c>
      <c r="B127" s="370" t="s">
        <v>773</v>
      </c>
      <c r="C127" s="265"/>
      <c r="D127" s="371"/>
      <c r="E127" s="254"/>
      <c r="F127" s="267"/>
      <c r="G127" s="372"/>
      <c r="H127" s="254"/>
    </row>
    <row r="128" spans="1:8" ht="26.4" x14ac:dyDescent="0.3">
      <c r="A128" s="381" t="s">
        <v>669</v>
      </c>
      <c r="B128" s="382" t="s">
        <v>774</v>
      </c>
      <c r="C128" s="383"/>
      <c r="D128" s="384"/>
      <c r="E128" s="254"/>
      <c r="F128" s="267"/>
      <c r="G128" s="372"/>
      <c r="H128" s="254"/>
    </row>
    <row r="129" spans="1:8" ht="14.4" x14ac:dyDescent="0.3">
      <c r="A129" s="373" t="s">
        <v>670</v>
      </c>
      <c r="B129" s="301" t="s">
        <v>775</v>
      </c>
      <c r="C129" s="292">
        <f>C130+C131+C132+C133</f>
        <v>0</v>
      </c>
      <c r="D129" s="297">
        <f>SUM(D130:D134)</f>
        <v>0</v>
      </c>
      <c r="E129" s="254"/>
      <c r="F129" s="267"/>
      <c r="G129" s="372"/>
      <c r="H129" s="254"/>
    </row>
    <row r="130" spans="1:8" ht="14.4" outlineLevel="1" x14ac:dyDescent="0.3">
      <c r="A130" s="385" t="s">
        <v>677</v>
      </c>
      <c r="B130" s="386" t="s">
        <v>776</v>
      </c>
      <c r="C130" s="387"/>
      <c r="D130" s="388"/>
      <c r="E130" s="254"/>
      <c r="F130" s="285"/>
      <c r="G130" s="378"/>
      <c r="H130" s="254"/>
    </row>
    <row r="131" spans="1:8" ht="14.4" outlineLevel="1" x14ac:dyDescent="0.3">
      <c r="A131" s="389" t="s">
        <v>679</v>
      </c>
      <c r="B131" s="390" t="s">
        <v>777</v>
      </c>
      <c r="C131" s="294"/>
      <c r="D131" s="391"/>
      <c r="E131" s="254"/>
      <c r="F131" s="285"/>
      <c r="G131" s="378"/>
      <c r="H131" s="254"/>
    </row>
    <row r="132" spans="1:8" ht="14.4" outlineLevel="1" x14ac:dyDescent="0.3">
      <c r="A132" s="389" t="s">
        <v>681</v>
      </c>
      <c r="B132" s="390" t="s">
        <v>778</v>
      </c>
      <c r="C132" s="294"/>
      <c r="D132" s="391"/>
      <c r="E132" s="254"/>
      <c r="F132" s="285"/>
      <c r="G132" s="378"/>
      <c r="H132" s="254"/>
    </row>
    <row r="133" spans="1:8" ht="14.4" outlineLevel="1" x14ac:dyDescent="0.3">
      <c r="A133" s="389" t="s">
        <v>683</v>
      </c>
      <c r="B133" s="390" t="s">
        <v>779</v>
      </c>
      <c r="C133" s="294"/>
      <c r="D133" s="391"/>
      <c r="E133" s="254"/>
      <c r="F133" s="285"/>
      <c r="G133" s="378"/>
      <c r="H133" s="254"/>
    </row>
    <row r="134" spans="1:8" ht="14.4" outlineLevel="1" x14ac:dyDescent="0.3">
      <c r="A134" s="389" t="s">
        <v>685</v>
      </c>
      <c r="B134" s="390" t="s">
        <v>12</v>
      </c>
      <c r="C134" s="294"/>
      <c r="D134" s="391"/>
      <c r="E134" s="254"/>
      <c r="F134" s="285"/>
      <c r="G134" s="378"/>
      <c r="H134" s="254"/>
    </row>
    <row r="135" spans="1:8" ht="14.4" x14ac:dyDescent="0.3">
      <c r="A135" s="337" t="s">
        <v>688</v>
      </c>
      <c r="B135" s="360" t="s">
        <v>780</v>
      </c>
      <c r="C135" s="278">
        <f>C136+C141+C146+C159</f>
        <v>519949.01999999996</v>
      </c>
      <c r="D135" s="278">
        <f>D136+D141+D146+D159</f>
        <v>676032.3</v>
      </c>
      <c r="E135" s="254"/>
      <c r="F135" s="261"/>
      <c r="G135" s="357"/>
      <c r="H135" s="254"/>
    </row>
    <row r="136" spans="1:8" ht="14.4" x14ac:dyDescent="0.3">
      <c r="A136" s="369" t="s">
        <v>636</v>
      </c>
      <c r="B136" s="370" t="s">
        <v>781</v>
      </c>
      <c r="C136" s="280">
        <f>SUM(C137,C140)</f>
        <v>0</v>
      </c>
      <c r="D136" s="392">
        <f>SUM(D137,D140)</f>
        <v>0</v>
      </c>
      <c r="E136" s="254"/>
      <c r="F136" s="267"/>
      <c r="G136" s="372"/>
      <c r="H136" s="254"/>
    </row>
    <row r="137" spans="1:8" ht="14.4" outlineLevel="1" x14ac:dyDescent="0.3">
      <c r="A137" s="389" t="s">
        <v>677</v>
      </c>
      <c r="B137" s="390" t="s">
        <v>782</v>
      </c>
      <c r="C137" s="393">
        <f>SUM(C138,C139)</f>
        <v>0</v>
      </c>
      <c r="D137" s="394">
        <f>SUM(D138,D139)</f>
        <v>0</v>
      </c>
      <c r="E137" s="254"/>
      <c r="F137" s="285"/>
      <c r="G137" s="378"/>
      <c r="H137" s="254"/>
    </row>
    <row r="138" spans="1:8" ht="14.4" outlineLevel="2" x14ac:dyDescent="0.3">
      <c r="A138" s="375" t="s">
        <v>699</v>
      </c>
      <c r="B138" s="390" t="s">
        <v>722</v>
      </c>
      <c r="C138" s="294"/>
      <c r="D138" s="391"/>
      <c r="E138" s="254"/>
      <c r="F138" s="300"/>
      <c r="G138" s="395"/>
      <c r="H138" s="254"/>
    </row>
    <row r="139" spans="1:8" ht="14.4" outlineLevel="2" x14ac:dyDescent="0.3">
      <c r="A139" s="375" t="s">
        <v>699</v>
      </c>
      <c r="B139" s="390" t="s">
        <v>723</v>
      </c>
      <c r="C139" s="294"/>
      <c r="D139" s="391"/>
      <c r="E139" s="254"/>
      <c r="F139" s="300"/>
      <c r="G139" s="395"/>
      <c r="H139" s="254"/>
    </row>
    <row r="140" spans="1:8" ht="14.4" outlineLevel="1" x14ac:dyDescent="0.3">
      <c r="A140" s="389" t="s">
        <v>679</v>
      </c>
      <c r="B140" s="390" t="s">
        <v>724</v>
      </c>
      <c r="C140" s="294"/>
      <c r="D140" s="391"/>
      <c r="E140" s="254"/>
      <c r="F140" s="285"/>
      <c r="G140" s="378"/>
      <c r="H140" s="254"/>
    </row>
    <row r="141" spans="1:8" ht="26.4" outlineLevel="1" x14ac:dyDescent="0.3">
      <c r="A141" s="396" t="s">
        <v>691</v>
      </c>
      <c r="B141" s="301" t="s">
        <v>783</v>
      </c>
      <c r="C141" s="397">
        <f>C142+C145</f>
        <v>0</v>
      </c>
      <c r="D141" s="549">
        <f>D142+D145</f>
        <v>0</v>
      </c>
      <c r="E141" s="398"/>
      <c r="F141" s="399"/>
      <c r="G141" s="378"/>
      <c r="H141" s="254"/>
    </row>
    <row r="142" spans="1:8" ht="14.4" outlineLevel="1" x14ac:dyDescent="0.3">
      <c r="A142" s="389" t="s">
        <v>677</v>
      </c>
      <c r="B142" s="390" t="s">
        <v>782</v>
      </c>
      <c r="C142" s="294">
        <f>C143+C144</f>
        <v>0</v>
      </c>
      <c r="D142" s="295">
        <f>D143+D144</f>
        <v>0</v>
      </c>
      <c r="E142" s="254"/>
      <c r="F142" s="285"/>
      <c r="G142" s="378"/>
      <c r="H142" s="254"/>
    </row>
    <row r="143" spans="1:8" ht="14.4" outlineLevel="1" x14ac:dyDescent="0.3">
      <c r="A143" s="375" t="s">
        <v>699</v>
      </c>
      <c r="B143" s="390" t="s">
        <v>722</v>
      </c>
      <c r="C143" s="294"/>
      <c r="D143" s="391"/>
      <c r="E143" s="254"/>
      <c r="F143" s="285"/>
      <c r="G143" s="378"/>
      <c r="H143" s="254"/>
    </row>
    <row r="144" spans="1:8" ht="14.4" outlineLevel="1" x14ac:dyDescent="0.3">
      <c r="A144" s="375" t="s">
        <v>699</v>
      </c>
      <c r="B144" s="390" t="s">
        <v>723</v>
      </c>
      <c r="C144" s="294"/>
      <c r="D144" s="391"/>
      <c r="E144" s="254"/>
      <c r="F144" s="285"/>
      <c r="G144" s="378"/>
      <c r="H144" s="254"/>
    </row>
    <row r="145" spans="1:8" ht="14.4" outlineLevel="1" x14ac:dyDescent="0.3">
      <c r="A145" s="389" t="s">
        <v>679</v>
      </c>
      <c r="B145" s="390" t="s">
        <v>724</v>
      </c>
      <c r="C145" s="294"/>
      <c r="D145" s="391"/>
      <c r="E145" s="254"/>
      <c r="F145" s="285"/>
      <c r="G145" s="378"/>
      <c r="H145" s="254"/>
    </row>
    <row r="146" spans="1:8" ht="14.4" x14ac:dyDescent="0.3">
      <c r="A146" s="373" t="s">
        <v>670</v>
      </c>
      <c r="B146" s="301" t="s">
        <v>784</v>
      </c>
      <c r="C146" s="292">
        <f>SUM(C147,C148,C149,C150,C153,C154,C155,C156,C157,C158)</f>
        <v>519949.01999999996</v>
      </c>
      <c r="D146" s="374">
        <f>SUM(D147,D148,D149,D150,D153,D154,D155,D156,D157,D158)</f>
        <v>676032.3</v>
      </c>
      <c r="E146" s="254"/>
      <c r="F146" s="267"/>
      <c r="G146" s="395"/>
      <c r="H146" s="254"/>
    </row>
    <row r="147" spans="1:8" ht="14.4" outlineLevel="1" x14ac:dyDescent="0.3">
      <c r="A147" s="400" t="s">
        <v>677</v>
      </c>
      <c r="B147" s="376" t="s">
        <v>776</v>
      </c>
      <c r="C147" s="292"/>
      <c r="D147" s="374"/>
      <c r="E147" s="254"/>
      <c r="F147" s="285"/>
      <c r="G147" s="378"/>
      <c r="H147" s="254"/>
    </row>
    <row r="148" spans="1:8" ht="14.4" outlineLevel="1" x14ac:dyDescent="0.3">
      <c r="A148" s="400" t="s">
        <v>679</v>
      </c>
      <c r="B148" s="376" t="s">
        <v>785</v>
      </c>
      <c r="C148" s="270"/>
      <c r="D148" s="377"/>
      <c r="E148" s="254"/>
      <c r="F148" s="285"/>
      <c r="G148" s="378"/>
      <c r="H148" s="254"/>
    </row>
    <row r="149" spans="1:8" ht="14.4" outlineLevel="1" x14ac:dyDescent="0.3">
      <c r="A149" s="400" t="s">
        <v>681</v>
      </c>
      <c r="B149" s="376" t="s">
        <v>778</v>
      </c>
      <c r="C149" s="270"/>
      <c r="D149" s="377"/>
      <c r="E149" s="254"/>
      <c r="F149" s="285"/>
      <c r="G149" s="378"/>
      <c r="H149" s="254"/>
    </row>
    <row r="150" spans="1:8" ht="14.4" outlineLevel="1" x14ac:dyDescent="0.3">
      <c r="A150" s="400" t="s">
        <v>683</v>
      </c>
      <c r="B150" s="376" t="s">
        <v>786</v>
      </c>
      <c r="C150" s="292">
        <f>SUM(C151,C152)</f>
        <v>223484.97999999998</v>
      </c>
      <c r="D150" s="374">
        <f>SUM(D151,D152)</f>
        <v>248814.19</v>
      </c>
      <c r="E150" s="254"/>
      <c r="F150" s="285"/>
      <c r="G150" s="378"/>
      <c r="H150" s="254"/>
    </row>
    <row r="151" spans="1:8" ht="14.4" outlineLevel="2" x14ac:dyDescent="0.3">
      <c r="A151" s="401" t="s">
        <v>699</v>
      </c>
      <c r="B151" s="376" t="s">
        <v>722</v>
      </c>
      <c r="C151" s="377">
        <v>223484.97999999998</v>
      </c>
      <c r="D151" s="377">
        <v>248814.19</v>
      </c>
      <c r="E151" s="254"/>
      <c r="F151" s="300"/>
      <c r="G151" s="395"/>
      <c r="H151" s="254"/>
    </row>
    <row r="152" spans="1:8" ht="14.4" outlineLevel="2" x14ac:dyDescent="0.3">
      <c r="A152" s="401" t="s">
        <v>699</v>
      </c>
      <c r="B152" s="376" t="s">
        <v>723</v>
      </c>
      <c r="C152" s="377"/>
      <c r="D152" s="377"/>
      <c r="E152" s="254"/>
      <c r="F152" s="300"/>
      <c r="G152" s="395"/>
      <c r="H152" s="254"/>
    </row>
    <row r="153" spans="1:8" ht="14.4" outlineLevel="1" x14ac:dyDescent="0.3">
      <c r="A153" s="400" t="s">
        <v>685</v>
      </c>
      <c r="B153" s="376" t="s">
        <v>787</v>
      </c>
      <c r="C153" s="377"/>
      <c r="D153" s="377"/>
      <c r="E153" s="254"/>
      <c r="F153" s="285"/>
      <c r="G153" s="378"/>
      <c r="H153" s="254"/>
    </row>
    <row r="154" spans="1:8" ht="14.4" outlineLevel="1" x14ac:dyDescent="0.3">
      <c r="A154" s="400" t="s">
        <v>788</v>
      </c>
      <c r="B154" s="376" t="s">
        <v>779</v>
      </c>
      <c r="C154" s="402"/>
      <c r="D154" s="402"/>
      <c r="E154" s="254"/>
      <c r="F154" s="285"/>
      <c r="G154" s="378"/>
      <c r="H154" s="254"/>
    </row>
    <row r="155" spans="1:8" ht="26.4" outlineLevel="1" x14ac:dyDescent="0.3">
      <c r="A155" s="400" t="s">
        <v>789</v>
      </c>
      <c r="B155" s="376" t="s">
        <v>790</v>
      </c>
      <c r="C155" s="402">
        <v>37649.440000000002</v>
      </c>
      <c r="D155" s="402">
        <f>25394.74+997.21</f>
        <v>26391.95</v>
      </c>
      <c r="E155" s="254"/>
      <c r="F155" s="285"/>
      <c r="G155" s="403"/>
      <c r="H155" s="254"/>
    </row>
    <row r="156" spans="1:8" ht="14.4" outlineLevel="1" x14ac:dyDescent="0.3">
      <c r="A156" s="400" t="s">
        <v>791</v>
      </c>
      <c r="B156" s="298" t="s">
        <v>792</v>
      </c>
      <c r="C156" s="404"/>
      <c r="D156" s="404">
        <v>1</v>
      </c>
      <c r="E156" s="254"/>
      <c r="F156" s="285"/>
      <c r="G156" s="378"/>
      <c r="H156" s="254"/>
    </row>
    <row r="157" spans="1:8" ht="14.4" outlineLevel="1" x14ac:dyDescent="0.3">
      <c r="A157" s="400" t="s">
        <v>793</v>
      </c>
      <c r="B157" s="298" t="s">
        <v>724</v>
      </c>
      <c r="C157" s="377">
        <v>139445.17000000001</v>
      </c>
      <c r="D157" s="377">
        <v>165381.99</v>
      </c>
      <c r="E157" s="254"/>
      <c r="F157" s="285"/>
      <c r="G157" s="378"/>
      <c r="H157" s="254"/>
    </row>
    <row r="158" spans="1:8" ht="14.4" outlineLevel="1" x14ac:dyDescent="0.3">
      <c r="A158" s="400" t="s">
        <v>794</v>
      </c>
      <c r="B158" s="405" t="s">
        <v>730</v>
      </c>
      <c r="C158" s="377">
        <v>119369.43</v>
      </c>
      <c r="D158" s="377">
        <f>235367.17+76</f>
        <v>235443.17</v>
      </c>
      <c r="E158" s="254"/>
      <c r="F158" s="285"/>
      <c r="G158" s="378"/>
      <c r="H158" s="254"/>
    </row>
    <row r="159" spans="1:8" ht="14.4" x14ac:dyDescent="0.3">
      <c r="A159" s="373" t="s">
        <v>672</v>
      </c>
      <c r="B159" s="302" t="s">
        <v>795</v>
      </c>
      <c r="C159" s="292"/>
      <c r="D159" s="374"/>
      <c r="E159" s="254"/>
      <c r="F159" s="267"/>
      <c r="G159" s="372"/>
      <c r="H159" s="254"/>
    </row>
    <row r="160" spans="1:8" ht="14.4" x14ac:dyDescent="0.3">
      <c r="A160" s="337" t="s">
        <v>694</v>
      </c>
      <c r="B160" s="334" t="s">
        <v>796</v>
      </c>
      <c r="C160" s="278">
        <f>SUM(C161,C162)</f>
        <v>2098.36</v>
      </c>
      <c r="D160" s="406">
        <f>SUM(D161,D162)</f>
        <v>0</v>
      </c>
      <c r="E160" s="254"/>
      <c r="F160" s="261"/>
      <c r="G160" s="357"/>
      <c r="H160" s="254"/>
    </row>
    <row r="161" spans="1:8" ht="14.4" x14ac:dyDescent="0.3">
      <c r="A161" s="369" t="s">
        <v>636</v>
      </c>
      <c r="B161" s="331" t="s">
        <v>797</v>
      </c>
      <c r="C161" s="265"/>
      <c r="D161" s="371"/>
      <c r="E161" s="254"/>
      <c r="F161" s="267"/>
      <c r="G161" s="372"/>
      <c r="H161" s="254"/>
    </row>
    <row r="162" spans="1:8" ht="14.4" x14ac:dyDescent="0.3">
      <c r="A162" s="373" t="s">
        <v>669</v>
      </c>
      <c r="B162" s="302" t="s">
        <v>712</v>
      </c>
      <c r="C162" s="292">
        <f>SUM(C163,C164)</f>
        <v>2098.36</v>
      </c>
      <c r="D162" s="374">
        <f>SUM(D163,D164)</f>
        <v>0</v>
      </c>
      <c r="E162" s="254"/>
      <c r="F162" s="267"/>
      <c r="G162" s="372"/>
      <c r="H162" s="254"/>
    </row>
    <row r="163" spans="1:8" ht="14.4" outlineLevel="1" x14ac:dyDescent="0.3">
      <c r="A163" s="375" t="s">
        <v>699</v>
      </c>
      <c r="B163" s="407" t="s">
        <v>55</v>
      </c>
      <c r="C163" s="387"/>
      <c r="D163" s="388"/>
      <c r="E163" s="254"/>
      <c r="F163" s="285"/>
      <c r="G163" s="378"/>
      <c r="H163" s="254"/>
    </row>
    <row r="164" spans="1:8" outlineLevel="1" thickBot="1" x14ac:dyDescent="0.35">
      <c r="A164" s="375" t="s">
        <v>699</v>
      </c>
      <c r="B164" s="408" t="s">
        <v>119</v>
      </c>
      <c r="C164" s="409">
        <v>2098.36</v>
      </c>
      <c r="D164" s="409"/>
      <c r="E164" s="254"/>
      <c r="F164" s="285"/>
      <c r="G164" s="378"/>
      <c r="H164" s="254"/>
    </row>
    <row r="165" spans="1:8" ht="27.75" customHeight="1" thickTop="1" thickBot="1" x14ac:dyDescent="0.35">
      <c r="A165" s="410"/>
      <c r="B165" s="411" t="s">
        <v>798</v>
      </c>
      <c r="C165" s="412">
        <f>SUM(C105,C117)</f>
        <v>977774.96</v>
      </c>
      <c r="D165" s="413">
        <f>SUM(D105,D117)</f>
        <v>899586.54</v>
      </c>
      <c r="F165" s="414"/>
      <c r="G165" s="415"/>
    </row>
    <row r="166" spans="1:8" ht="15.6" x14ac:dyDescent="0.3">
      <c r="B166" s="416"/>
      <c r="F166" s="576"/>
    </row>
    <row r="167" spans="1:8" x14ac:dyDescent="0.3">
      <c r="B167" s="558" t="s">
        <v>904</v>
      </c>
      <c r="C167" s="223" t="s">
        <v>903</v>
      </c>
    </row>
    <row r="168" spans="1:8" x14ac:dyDescent="0.3">
      <c r="A168" s="418"/>
      <c r="B168" s="557" t="s">
        <v>902</v>
      </c>
      <c r="C168" s="568" t="s">
        <v>914</v>
      </c>
    </row>
    <row r="169" spans="1:8" x14ac:dyDescent="0.3">
      <c r="A169" s="420"/>
      <c r="B169" s="421"/>
    </row>
    <row r="170" spans="1:8" x14ac:dyDescent="0.3">
      <c r="A170" s="422"/>
      <c r="B170" s="419"/>
    </row>
    <row r="171" spans="1:8" x14ac:dyDescent="0.3">
      <c r="A171" s="422"/>
      <c r="B171" s="419"/>
      <c r="C171" s="612"/>
      <c r="D171" s="612"/>
      <c r="E171" s="423"/>
    </row>
    <row r="172" spans="1:8" x14ac:dyDescent="0.3">
      <c r="A172" s="422"/>
      <c r="B172" s="422"/>
      <c r="E172" s="417"/>
    </row>
    <row r="173" spans="1:8" x14ac:dyDescent="0.3">
      <c r="A173" s="422"/>
      <c r="B173" s="419"/>
      <c r="E173" s="417"/>
    </row>
    <row r="174" spans="1:8" x14ac:dyDescent="0.3">
      <c r="A174" s="418"/>
      <c r="B174" s="419"/>
      <c r="C174" s="613"/>
      <c r="D174" s="613"/>
      <c r="E174" s="613"/>
    </row>
    <row r="175" spans="1:8" ht="14.4" x14ac:dyDescent="0.3">
      <c r="A175" s="420"/>
      <c r="B175" s="421"/>
      <c r="C175" s="424"/>
      <c r="D175" s="424"/>
      <c r="E175" s="425"/>
      <c r="F175" s="425"/>
    </row>
    <row r="176" spans="1:8" x14ac:dyDescent="0.3">
      <c r="A176" s="420"/>
      <c r="B176" s="420"/>
    </row>
    <row r="177" spans="1:6" x14ac:dyDescent="0.3">
      <c r="A177" s="422"/>
      <c r="B177" s="419"/>
    </row>
    <row r="178" spans="1:6" ht="30.15" customHeight="1" x14ac:dyDescent="0.3">
      <c r="A178" s="614"/>
      <c r="B178" s="614"/>
      <c r="C178" s="614"/>
      <c r="D178" s="614"/>
      <c r="E178" s="426"/>
      <c r="F178" s="426"/>
    </row>
    <row r="179" spans="1:6" x14ac:dyDescent="0.3">
      <c r="A179" s="422"/>
      <c r="B179" s="419"/>
    </row>
    <row r="180" spans="1:6" ht="15.6" x14ac:dyDescent="0.3">
      <c r="B180" s="416"/>
    </row>
    <row r="181" spans="1:6" ht="15.6" x14ac:dyDescent="0.3">
      <c r="B181" s="416"/>
    </row>
    <row r="182" spans="1:6" ht="15.6" x14ac:dyDescent="0.3">
      <c r="B182" s="416"/>
    </row>
    <row r="183" spans="1:6" ht="15.6" x14ac:dyDescent="0.3">
      <c r="B183" s="416"/>
    </row>
    <row r="184" spans="1:6" ht="15.6" x14ac:dyDescent="0.3">
      <c r="B184" s="416"/>
    </row>
    <row r="185" spans="1:6" ht="15.6" x14ac:dyDescent="0.3">
      <c r="B185" s="416"/>
    </row>
    <row r="186" spans="1:6" ht="15.6" x14ac:dyDescent="0.3">
      <c r="B186" s="416"/>
    </row>
    <row r="187" spans="1:6" ht="15.6" x14ac:dyDescent="0.3">
      <c r="B187" s="416"/>
    </row>
    <row r="188" spans="1:6" ht="15.6" x14ac:dyDescent="0.3">
      <c r="B188" s="416"/>
    </row>
    <row r="189" spans="1:6" ht="15.6" x14ac:dyDescent="0.3">
      <c r="B189" s="416"/>
    </row>
    <row r="190" spans="1:6" ht="15.6" x14ac:dyDescent="0.3">
      <c r="B190" s="416"/>
    </row>
    <row r="191" spans="1:6" ht="15.6" x14ac:dyDescent="0.3">
      <c r="B191" s="416"/>
    </row>
    <row r="192" spans="1:6" ht="15.6" x14ac:dyDescent="0.3">
      <c r="B192" s="416"/>
    </row>
    <row r="193" spans="2:2" ht="15.6" x14ac:dyDescent="0.3">
      <c r="B193" s="416"/>
    </row>
    <row r="194" spans="2:2" ht="15.6" x14ac:dyDescent="0.3">
      <c r="B194" s="416"/>
    </row>
    <row r="195" spans="2:2" ht="15.6" x14ac:dyDescent="0.3">
      <c r="B195" s="416"/>
    </row>
    <row r="196" spans="2:2" ht="15.6" x14ac:dyDescent="0.3">
      <c r="B196" s="416"/>
    </row>
    <row r="197" spans="2:2" ht="15.6" x14ac:dyDescent="0.3">
      <c r="B197" s="416"/>
    </row>
    <row r="198" spans="2:2" ht="15.6" x14ac:dyDescent="0.3">
      <c r="B198" s="416"/>
    </row>
    <row r="199" spans="2:2" ht="15.6" x14ac:dyDescent="0.3">
      <c r="B199" s="416"/>
    </row>
    <row r="200" spans="2:2" ht="15.6" x14ac:dyDescent="0.3">
      <c r="B200" s="416"/>
    </row>
    <row r="201" spans="2:2" ht="15.6" x14ac:dyDescent="0.3">
      <c r="B201" s="416"/>
    </row>
    <row r="202" spans="2:2" ht="15.6" x14ac:dyDescent="0.3">
      <c r="B202" s="416"/>
    </row>
    <row r="203" spans="2:2" ht="15.6" x14ac:dyDescent="0.3">
      <c r="B203" s="416"/>
    </row>
    <row r="204" spans="2:2" ht="15.6" x14ac:dyDescent="0.3">
      <c r="B204" s="416"/>
    </row>
    <row r="205" spans="2:2" ht="15.6" x14ac:dyDescent="0.3">
      <c r="B205" s="416"/>
    </row>
    <row r="206" spans="2:2" ht="15.6" x14ac:dyDescent="0.3">
      <c r="B206" s="416"/>
    </row>
    <row r="207" spans="2:2" ht="15.6" x14ac:dyDescent="0.3">
      <c r="B207" s="416"/>
    </row>
    <row r="208" spans="2:2" ht="15.6" x14ac:dyDescent="0.3">
      <c r="B208" s="416"/>
    </row>
    <row r="209" spans="2:2" ht="15.6" x14ac:dyDescent="0.3">
      <c r="B209" s="416"/>
    </row>
    <row r="210" spans="2:2" ht="15.6" x14ac:dyDescent="0.3">
      <c r="B210" s="416"/>
    </row>
    <row r="211" spans="2:2" ht="15.6" x14ac:dyDescent="0.3">
      <c r="B211" s="416"/>
    </row>
    <row r="212" spans="2:2" ht="15.6" x14ac:dyDescent="0.3">
      <c r="B212" s="416"/>
    </row>
    <row r="213" spans="2:2" ht="15.6" x14ac:dyDescent="0.3">
      <c r="B213" s="416"/>
    </row>
    <row r="214" spans="2:2" ht="15.6" x14ac:dyDescent="0.3">
      <c r="B214" s="416"/>
    </row>
    <row r="215" spans="2:2" ht="15.6" x14ac:dyDescent="0.3">
      <c r="B215" s="416"/>
    </row>
    <row r="216" spans="2:2" ht="15.6" x14ac:dyDescent="0.3">
      <c r="B216" s="416"/>
    </row>
    <row r="217" spans="2:2" ht="15.6" x14ac:dyDescent="0.3">
      <c r="B217" s="416"/>
    </row>
    <row r="218" spans="2:2" ht="15.6" x14ac:dyDescent="0.3">
      <c r="B218" s="416"/>
    </row>
    <row r="219" spans="2:2" ht="15.6" x14ac:dyDescent="0.3">
      <c r="B219" s="416"/>
    </row>
    <row r="220" spans="2:2" ht="15.6" x14ac:dyDescent="0.3">
      <c r="B220" s="416"/>
    </row>
    <row r="221" spans="2:2" ht="15.6" x14ac:dyDescent="0.3">
      <c r="B221" s="416"/>
    </row>
    <row r="222" spans="2:2" ht="15.6" x14ac:dyDescent="0.3">
      <c r="B222" s="416"/>
    </row>
    <row r="223" spans="2:2" ht="15.6" x14ac:dyDescent="0.3">
      <c r="B223" s="416"/>
    </row>
    <row r="224" spans="2:2" ht="15.6" x14ac:dyDescent="0.3">
      <c r="B224" s="416"/>
    </row>
    <row r="225" spans="2:2" ht="15.6" x14ac:dyDescent="0.3">
      <c r="B225" s="416"/>
    </row>
    <row r="226" spans="2:2" ht="15.6" x14ac:dyDescent="0.3">
      <c r="B226" s="416"/>
    </row>
    <row r="227" spans="2:2" ht="15.6" x14ac:dyDescent="0.3">
      <c r="B227" s="416"/>
    </row>
    <row r="228" spans="2:2" ht="15.6" x14ac:dyDescent="0.3">
      <c r="B228" s="416"/>
    </row>
    <row r="229" spans="2:2" ht="15.6" x14ac:dyDescent="0.3">
      <c r="B229" s="416"/>
    </row>
    <row r="230" spans="2:2" ht="15.6" x14ac:dyDescent="0.3">
      <c r="B230" s="416"/>
    </row>
    <row r="231" spans="2:2" ht="15.6" x14ac:dyDescent="0.3">
      <c r="B231" s="416"/>
    </row>
    <row r="232" spans="2:2" ht="15.6" x14ac:dyDescent="0.3">
      <c r="B232" s="416"/>
    </row>
    <row r="233" spans="2:2" ht="15.6" x14ac:dyDescent="0.3">
      <c r="B233" s="416"/>
    </row>
    <row r="234" spans="2:2" ht="15.6" x14ac:dyDescent="0.3">
      <c r="B234" s="416"/>
    </row>
    <row r="235" spans="2:2" ht="15.6" x14ac:dyDescent="0.3">
      <c r="B235" s="416"/>
    </row>
    <row r="236" spans="2:2" ht="15.6" x14ac:dyDescent="0.3">
      <c r="B236" s="416"/>
    </row>
    <row r="237" spans="2:2" ht="15.6" x14ac:dyDescent="0.3">
      <c r="B237" s="416"/>
    </row>
    <row r="238" spans="2:2" ht="15.6" x14ac:dyDescent="0.3">
      <c r="B238" s="416"/>
    </row>
    <row r="239" spans="2:2" ht="15.6" x14ac:dyDescent="0.3">
      <c r="B239" s="416"/>
    </row>
    <row r="240" spans="2:2" ht="15.6" x14ac:dyDescent="0.3">
      <c r="B240" s="416"/>
    </row>
    <row r="241" spans="2:2" ht="15.6" x14ac:dyDescent="0.3">
      <c r="B241" s="416"/>
    </row>
    <row r="242" spans="2:2" ht="15.6" x14ac:dyDescent="0.3">
      <c r="B242" s="416"/>
    </row>
    <row r="243" spans="2:2" ht="15.6" x14ac:dyDescent="0.3">
      <c r="B243" s="416"/>
    </row>
    <row r="244" spans="2:2" ht="15.6" x14ac:dyDescent="0.3">
      <c r="B244" s="416"/>
    </row>
    <row r="245" spans="2:2" ht="15.6" x14ac:dyDescent="0.3">
      <c r="B245" s="416"/>
    </row>
    <row r="246" spans="2:2" ht="15.6" x14ac:dyDescent="0.3">
      <c r="B246" s="416"/>
    </row>
    <row r="247" spans="2:2" ht="15.6" x14ac:dyDescent="0.3">
      <c r="B247" s="416"/>
    </row>
    <row r="248" spans="2:2" ht="15.6" x14ac:dyDescent="0.3">
      <c r="B248" s="416"/>
    </row>
    <row r="249" spans="2:2" ht="15.6" x14ac:dyDescent="0.3">
      <c r="B249" s="416"/>
    </row>
    <row r="250" spans="2:2" ht="15.6" x14ac:dyDescent="0.3">
      <c r="B250" s="416"/>
    </row>
    <row r="251" spans="2:2" ht="15.6" x14ac:dyDescent="0.3">
      <c r="B251" s="416"/>
    </row>
    <row r="252" spans="2:2" ht="15.6" x14ac:dyDescent="0.3">
      <c r="B252" s="416"/>
    </row>
    <row r="253" spans="2:2" ht="15.6" x14ac:dyDescent="0.3">
      <c r="B253" s="416"/>
    </row>
    <row r="254" spans="2:2" ht="15.6" x14ac:dyDescent="0.3">
      <c r="B254" s="416"/>
    </row>
    <row r="255" spans="2:2" ht="15.6" x14ac:dyDescent="0.3">
      <c r="B255" s="416"/>
    </row>
    <row r="256" spans="2:2" ht="15.6" x14ac:dyDescent="0.3">
      <c r="B256" s="416"/>
    </row>
    <row r="257" spans="2:2" ht="15.6" x14ac:dyDescent="0.3">
      <c r="B257" s="416"/>
    </row>
    <row r="258" spans="2:2" ht="15.6" x14ac:dyDescent="0.3">
      <c r="B258" s="416"/>
    </row>
    <row r="259" spans="2:2" ht="15.6" x14ac:dyDescent="0.3">
      <c r="B259" s="416"/>
    </row>
    <row r="260" spans="2:2" ht="15.6" x14ac:dyDescent="0.3">
      <c r="B260" s="416"/>
    </row>
    <row r="261" spans="2:2" ht="15.6" x14ac:dyDescent="0.3">
      <c r="B261" s="416"/>
    </row>
    <row r="262" spans="2:2" ht="15.6" x14ac:dyDescent="0.3">
      <c r="B262" s="416"/>
    </row>
    <row r="263" spans="2:2" ht="15.6" x14ac:dyDescent="0.3">
      <c r="B263" s="416"/>
    </row>
    <row r="264" spans="2:2" ht="15.6" x14ac:dyDescent="0.3">
      <c r="B264" s="416"/>
    </row>
    <row r="265" spans="2:2" ht="15.6" x14ac:dyDescent="0.3">
      <c r="B265" s="416"/>
    </row>
    <row r="266" spans="2:2" ht="15.6" x14ac:dyDescent="0.3">
      <c r="B266" s="416"/>
    </row>
    <row r="267" spans="2:2" ht="15.6" x14ac:dyDescent="0.3">
      <c r="B267" s="416"/>
    </row>
    <row r="268" spans="2:2" ht="15.6" x14ac:dyDescent="0.3">
      <c r="B268" s="416"/>
    </row>
    <row r="269" spans="2:2" ht="15.6" x14ac:dyDescent="0.3">
      <c r="B269" s="416"/>
    </row>
    <row r="270" spans="2:2" ht="15.6" x14ac:dyDescent="0.3">
      <c r="B270" s="416"/>
    </row>
    <row r="271" spans="2:2" ht="15.6" x14ac:dyDescent="0.3">
      <c r="B271" s="416"/>
    </row>
    <row r="272" spans="2:2" ht="15.6" x14ac:dyDescent="0.3">
      <c r="B272" s="416"/>
    </row>
    <row r="273" spans="2:2" ht="15.6" x14ac:dyDescent="0.3">
      <c r="B273" s="416"/>
    </row>
    <row r="274" spans="2:2" ht="15.6" x14ac:dyDescent="0.3">
      <c r="B274" s="416"/>
    </row>
    <row r="275" spans="2:2" ht="15.6" x14ac:dyDescent="0.3">
      <c r="B275" s="416"/>
    </row>
    <row r="276" spans="2:2" ht="15.6" x14ac:dyDescent="0.3">
      <c r="B276" s="416"/>
    </row>
    <row r="277" spans="2:2" ht="15.6" x14ac:dyDescent="0.3">
      <c r="B277" s="416"/>
    </row>
    <row r="278" spans="2:2" ht="15.6" x14ac:dyDescent="0.3">
      <c r="B278" s="416"/>
    </row>
    <row r="279" spans="2:2" ht="15.6" x14ac:dyDescent="0.3">
      <c r="B279" s="416"/>
    </row>
    <row r="280" spans="2:2" ht="15.6" x14ac:dyDescent="0.3">
      <c r="B280" s="416"/>
    </row>
    <row r="281" spans="2:2" ht="15.6" x14ac:dyDescent="0.3">
      <c r="B281" s="416"/>
    </row>
    <row r="282" spans="2:2" ht="15.6" x14ac:dyDescent="0.3">
      <c r="B282" s="416"/>
    </row>
    <row r="283" spans="2:2" ht="15.6" x14ac:dyDescent="0.3">
      <c r="B283" s="416"/>
    </row>
    <row r="284" spans="2:2" ht="15.6" x14ac:dyDescent="0.3">
      <c r="B284" s="416"/>
    </row>
    <row r="285" spans="2:2" ht="15.6" x14ac:dyDescent="0.3">
      <c r="B285" s="416"/>
    </row>
    <row r="286" spans="2:2" ht="15.6" x14ac:dyDescent="0.3">
      <c r="B286" s="416"/>
    </row>
    <row r="287" spans="2:2" ht="15.6" x14ac:dyDescent="0.3">
      <c r="B287" s="416"/>
    </row>
    <row r="288" spans="2:2" ht="15.6" x14ac:dyDescent="0.3">
      <c r="B288" s="416"/>
    </row>
    <row r="289" spans="2:2" ht="15.6" x14ac:dyDescent="0.3">
      <c r="B289" s="416"/>
    </row>
    <row r="290" spans="2:2" ht="15.6" x14ac:dyDescent="0.3">
      <c r="B290" s="416"/>
    </row>
    <row r="291" spans="2:2" ht="15.6" x14ac:dyDescent="0.3">
      <c r="B291" s="416"/>
    </row>
    <row r="292" spans="2:2" ht="15.6" x14ac:dyDescent="0.3">
      <c r="B292" s="416"/>
    </row>
    <row r="293" spans="2:2" ht="15.6" x14ac:dyDescent="0.3">
      <c r="B293" s="416"/>
    </row>
    <row r="294" spans="2:2" ht="15.6" x14ac:dyDescent="0.3">
      <c r="B294" s="416"/>
    </row>
    <row r="295" spans="2:2" ht="15.6" x14ac:dyDescent="0.3">
      <c r="B295" s="416"/>
    </row>
    <row r="296" spans="2:2" ht="15.6" x14ac:dyDescent="0.3">
      <c r="B296" s="416"/>
    </row>
    <row r="297" spans="2:2" ht="15.6" x14ac:dyDescent="0.3">
      <c r="B297" s="416"/>
    </row>
    <row r="298" spans="2:2" ht="15.6" x14ac:dyDescent="0.3">
      <c r="B298" s="416"/>
    </row>
    <row r="299" spans="2:2" ht="15.6" x14ac:dyDescent="0.3">
      <c r="B299" s="416"/>
    </row>
    <row r="300" spans="2:2" ht="15.6" x14ac:dyDescent="0.3">
      <c r="B300" s="416"/>
    </row>
    <row r="301" spans="2:2" ht="15.6" x14ac:dyDescent="0.3">
      <c r="B301" s="416"/>
    </row>
    <row r="302" spans="2:2" ht="15.6" x14ac:dyDescent="0.3">
      <c r="B302" s="416"/>
    </row>
  </sheetData>
  <mergeCells count="15">
    <mergeCell ref="C171:D171"/>
    <mergeCell ref="C174:E174"/>
    <mergeCell ref="A178:D178"/>
    <mergeCell ref="A99:B99"/>
    <mergeCell ref="A102:A103"/>
    <mergeCell ref="B102:B103"/>
    <mergeCell ref="C102:D102"/>
    <mergeCell ref="F102:F103"/>
    <mergeCell ref="G102:G103"/>
    <mergeCell ref="A2:D5"/>
    <mergeCell ref="A8:A9"/>
    <mergeCell ref="B8:B9"/>
    <mergeCell ref="C8:D8"/>
    <mergeCell ref="F8:F9"/>
    <mergeCell ref="G8:G9"/>
  </mergeCells>
  <pageMargins left="0.7" right="0.7" top="0.75" bottom="0.75" header="0.3" footer="0.3"/>
  <pageSetup paperSize="9" scale="9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  <pageSetUpPr fitToPage="1"/>
  </sheetPr>
  <dimension ref="A1:N104"/>
  <sheetViews>
    <sheetView view="pageBreakPreview" zoomScale="89" zoomScaleNormal="100" zoomScaleSheetLayoutView="89" workbookViewId="0">
      <selection activeCell="B9" sqref="B9"/>
    </sheetView>
  </sheetViews>
  <sheetFormatPr defaultRowHeight="14.4" x14ac:dyDescent="0.3"/>
  <cols>
    <col min="1" max="1" width="61.5546875" customWidth="1"/>
    <col min="2" max="2" width="27.6640625" customWidth="1"/>
    <col min="5" max="5" width="10.33203125" bestFit="1" customWidth="1"/>
    <col min="6" max="6" width="10.88671875" bestFit="1" customWidth="1"/>
  </cols>
  <sheetData>
    <row r="1" spans="1:14" ht="18" x14ac:dyDescent="0.3">
      <c r="A1" s="87" t="s">
        <v>613</v>
      </c>
      <c r="B1" s="87"/>
      <c r="C1" s="87"/>
      <c r="D1" s="87"/>
      <c r="E1" s="87"/>
      <c r="F1" s="87"/>
    </row>
    <row r="3" spans="1:14" ht="39" customHeight="1" x14ac:dyDescent="0.3">
      <c r="A3" s="670" t="s">
        <v>335</v>
      </c>
      <c r="B3" s="670"/>
    </row>
    <row r="5" spans="1:14" ht="31.5" customHeight="1" x14ac:dyDescent="0.3">
      <c r="A5" s="670" t="s">
        <v>378</v>
      </c>
      <c r="B5" s="670"/>
      <c r="C5" s="45"/>
      <c r="D5" s="45"/>
      <c r="E5" s="45"/>
      <c r="F5" s="45"/>
      <c r="G5" s="45"/>
      <c r="H5" s="45"/>
      <c r="I5" s="45"/>
      <c r="J5" s="46"/>
      <c r="K5" s="46"/>
      <c r="L5" s="46"/>
      <c r="M5" s="46"/>
      <c r="N5" s="46"/>
    </row>
    <row r="6" spans="1:14" ht="15" thickBot="1" x14ac:dyDescent="0.35"/>
    <row r="7" spans="1:14" ht="30" customHeight="1" thickBot="1" x14ac:dyDescent="0.35">
      <c r="A7" s="163" t="s">
        <v>44</v>
      </c>
      <c r="B7" s="180" t="s">
        <v>142</v>
      </c>
    </row>
    <row r="8" spans="1:14" ht="19.5" customHeight="1" thickBot="1" x14ac:dyDescent="0.35">
      <c r="A8" s="166">
        <v>1</v>
      </c>
      <c r="B8" s="159">
        <v>2</v>
      </c>
    </row>
    <row r="9" spans="1:14" ht="24.9" customHeight="1" thickBot="1" x14ac:dyDescent="0.35">
      <c r="A9" s="153" t="s">
        <v>916</v>
      </c>
      <c r="B9" s="23">
        <f>SUM(B10:B14)</f>
        <v>3272328.7899999996</v>
      </c>
    </row>
    <row r="10" spans="1:14" ht="24.9" customHeight="1" thickBot="1" x14ac:dyDescent="0.35">
      <c r="A10" s="149" t="s">
        <v>917</v>
      </c>
      <c r="B10" s="22"/>
    </row>
    <row r="11" spans="1:14" ht="24.9" customHeight="1" thickBot="1" x14ac:dyDescent="0.35">
      <c r="A11" s="79" t="s">
        <v>918</v>
      </c>
      <c r="B11" s="22"/>
    </row>
    <row r="12" spans="1:14" ht="24.9" customHeight="1" thickBot="1" x14ac:dyDescent="0.35">
      <c r="A12" s="79" t="s">
        <v>919</v>
      </c>
      <c r="B12" s="22">
        <v>3221930.9099999997</v>
      </c>
    </row>
    <row r="13" spans="1:14" ht="24.9" customHeight="1" thickBot="1" x14ac:dyDescent="0.35">
      <c r="A13" s="79" t="s">
        <v>920</v>
      </c>
      <c r="B13" s="22">
        <f>50361.43-1854.17</f>
        <v>48507.26</v>
      </c>
    </row>
    <row r="14" spans="1:14" ht="24.9" customHeight="1" thickBot="1" x14ac:dyDescent="0.35">
      <c r="A14" s="79" t="s">
        <v>921</v>
      </c>
      <c r="B14" s="22">
        <f>36.45+1854.17</f>
        <v>1890.6200000000001</v>
      </c>
      <c r="F14" s="572"/>
    </row>
    <row r="15" spans="1:14" ht="24.9" customHeight="1" thickBot="1" x14ac:dyDescent="0.35">
      <c r="A15" s="152" t="s">
        <v>922</v>
      </c>
      <c r="B15" s="23">
        <f>-B16+B32</f>
        <v>-80467.149999999994</v>
      </c>
      <c r="F15" s="572"/>
    </row>
    <row r="16" spans="1:14" ht="24.9" customHeight="1" thickBot="1" x14ac:dyDescent="0.35">
      <c r="A16" s="79" t="s">
        <v>923</v>
      </c>
      <c r="B16" s="22">
        <f>SUM(B17:B28)+B31</f>
        <v>80467.149999999994</v>
      </c>
      <c r="E16" s="572"/>
    </row>
    <row r="17" spans="1:5" ht="24.9" customHeight="1" thickBot="1" x14ac:dyDescent="0.35">
      <c r="A17" s="79" t="s">
        <v>336</v>
      </c>
      <c r="B17" s="22"/>
    </row>
    <row r="18" spans="1:5" ht="24.9" customHeight="1" thickBot="1" x14ac:dyDescent="0.35">
      <c r="A18" s="139" t="s">
        <v>337</v>
      </c>
      <c r="B18" s="146"/>
      <c r="E18" s="572"/>
    </row>
    <row r="19" spans="1:5" ht="24.9" customHeight="1" thickBot="1" x14ac:dyDescent="0.35">
      <c r="A19" s="139" t="s">
        <v>338</v>
      </c>
      <c r="B19" s="146"/>
    </row>
    <row r="20" spans="1:5" ht="24.9" customHeight="1" thickBot="1" x14ac:dyDescent="0.35">
      <c r="A20" s="139" t="s">
        <v>339</v>
      </c>
      <c r="B20" s="146"/>
    </row>
    <row r="21" spans="1:5" ht="24.9" customHeight="1" thickBot="1" x14ac:dyDescent="0.35">
      <c r="A21" s="139" t="s">
        <v>340</v>
      </c>
      <c r="B21" s="146"/>
    </row>
    <row r="22" spans="1:5" ht="24.9" customHeight="1" thickBot="1" x14ac:dyDescent="0.35">
      <c r="A22" s="140" t="s">
        <v>341</v>
      </c>
      <c r="B22" s="146"/>
    </row>
    <row r="23" spans="1:5" ht="24.9" customHeight="1" thickBot="1" x14ac:dyDescent="0.35">
      <c r="A23" s="139" t="s">
        <v>342</v>
      </c>
      <c r="B23" s="146"/>
    </row>
    <row r="24" spans="1:5" ht="24.9" customHeight="1" thickBot="1" x14ac:dyDescent="0.35">
      <c r="A24" s="140" t="s">
        <v>343</v>
      </c>
      <c r="B24" s="146"/>
    </row>
    <row r="25" spans="1:5" ht="24.9" customHeight="1" thickBot="1" x14ac:dyDescent="0.35">
      <c r="A25" s="139" t="s">
        <v>344</v>
      </c>
      <c r="B25" s="146"/>
    </row>
    <row r="26" spans="1:5" ht="24.9" customHeight="1" thickBot="1" x14ac:dyDescent="0.35">
      <c r="A26" s="139" t="s">
        <v>924</v>
      </c>
      <c r="B26" s="589"/>
    </row>
    <row r="27" spans="1:5" ht="24.9" customHeight="1" thickBot="1" x14ac:dyDescent="0.35">
      <c r="A27" s="139"/>
      <c r="B27" s="146"/>
    </row>
    <row r="28" spans="1:5" ht="24.9" customHeight="1" thickBot="1" x14ac:dyDescent="0.35">
      <c r="A28" s="142" t="s">
        <v>345</v>
      </c>
      <c r="B28" s="147">
        <f>SUM(B29:B30)</f>
        <v>2098.36</v>
      </c>
    </row>
    <row r="29" spans="1:5" ht="24.9" customHeight="1" thickBot="1" x14ac:dyDescent="0.35">
      <c r="A29" s="79" t="s">
        <v>936</v>
      </c>
      <c r="B29" s="22">
        <v>2098.36</v>
      </c>
    </row>
    <row r="30" spans="1:5" ht="24.9" customHeight="1" thickBot="1" x14ac:dyDescent="0.35">
      <c r="A30" s="79"/>
      <c r="B30" s="22"/>
    </row>
    <row r="31" spans="1:5" ht="24.9" customHeight="1" thickBot="1" x14ac:dyDescent="0.35">
      <c r="A31" s="79" t="s">
        <v>346</v>
      </c>
      <c r="B31" s="22">
        <v>78368.789999999994</v>
      </c>
    </row>
    <row r="32" spans="1:5" ht="24.9" customHeight="1" thickBot="1" x14ac:dyDescent="0.35">
      <c r="A32" s="79" t="s">
        <v>925</v>
      </c>
      <c r="B32" s="22">
        <f>SUM(B33:B36)</f>
        <v>0</v>
      </c>
    </row>
    <row r="33" spans="1:6" ht="24.9" customHeight="1" thickBot="1" x14ac:dyDescent="0.35">
      <c r="A33" s="168" t="s">
        <v>410</v>
      </c>
      <c r="B33" s="147"/>
    </row>
    <row r="34" spans="1:6" ht="24.9" customHeight="1" thickBot="1" x14ac:dyDescent="0.35">
      <c r="A34" s="588" t="s">
        <v>347</v>
      </c>
      <c r="B34" s="147"/>
    </row>
    <row r="35" spans="1:6" ht="24.9" customHeight="1" thickBot="1" x14ac:dyDescent="0.35">
      <c r="A35" s="588"/>
      <c r="B35" s="147"/>
    </row>
    <row r="36" spans="1:6" ht="24.9" customHeight="1" thickBot="1" x14ac:dyDescent="0.35">
      <c r="A36" s="143" t="s">
        <v>348</v>
      </c>
      <c r="B36" s="147">
        <f>SUM(B37:B39)</f>
        <v>0</v>
      </c>
    </row>
    <row r="37" spans="1:6" ht="24.9" customHeight="1" thickBot="1" x14ac:dyDescent="0.35">
      <c r="A37" s="139"/>
      <c r="B37" s="146"/>
    </row>
    <row r="38" spans="1:6" ht="24.9" customHeight="1" thickBot="1" x14ac:dyDescent="0.35">
      <c r="A38" s="139"/>
      <c r="B38" s="146"/>
    </row>
    <row r="39" spans="1:6" ht="24.9" customHeight="1" thickBot="1" x14ac:dyDescent="0.35">
      <c r="A39" s="143"/>
      <c r="B39" s="147"/>
    </row>
    <row r="40" spans="1:6" ht="24.9" customHeight="1" thickBot="1" x14ac:dyDescent="0.35">
      <c r="A40" s="152" t="s">
        <v>926</v>
      </c>
      <c r="B40" s="23">
        <f>B9+B15</f>
        <v>3191861.6399999997</v>
      </c>
      <c r="F40" s="572"/>
    </row>
    <row r="41" spans="1:6" ht="24.9" customHeight="1" thickBot="1" x14ac:dyDescent="0.35">
      <c r="A41" s="152" t="s">
        <v>927</v>
      </c>
      <c r="B41" s="23">
        <f>SUM(B42:B47)</f>
        <v>3091488.1999999997</v>
      </c>
    </row>
    <row r="42" spans="1:6" ht="24.9" customHeight="1" thickBot="1" x14ac:dyDescent="0.35">
      <c r="A42" s="139" t="s">
        <v>349</v>
      </c>
      <c r="B42" s="146"/>
    </row>
    <row r="43" spans="1:6" ht="33" customHeight="1" x14ac:dyDescent="0.3">
      <c r="A43" s="140" t="s">
        <v>350</v>
      </c>
      <c r="B43" s="146"/>
    </row>
    <row r="44" spans="1:6" ht="24.9" customHeight="1" thickBot="1" x14ac:dyDescent="0.35">
      <c r="A44" s="18" t="s">
        <v>928</v>
      </c>
      <c r="B44" s="22">
        <v>1907513.97</v>
      </c>
    </row>
    <row r="45" spans="1:6" ht="24.9" customHeight="1" thickBot="1" x14ac:dyDescent="0.35">
      <c r="A45" s="149" t="s">
        <v>379</v>
      </c>
      <c r="B45" s="22">
        <v>1154357.3</v>
      </c>
    </row>
    <row r="46" spans="1:6" ht="24.9" customHeight="1" thickBot="1" x14ac:dyDescent="0.35">
      <c r="A46" s="140" t="s">
        <v>351</v>
      </c>
      <c r="B46" s="146">
        <v>17068.55</v>
      </c>
    </row>
    <row r="47" spans="1:6" ht="33.75" customHeight="1" thickBot="1" x14ac:dyDescent="0.35">
      <c r="A47" s="143" t="s">
        <v>352</v>
      </c>
      <c r="B47" s="146">
        <v>12548.38</v>
      </c>
    </row>
    <row r="48" spans="1:6" ht="24.9" customHeight="1" thickBot="1" x14ac:dyDescent="0.35">
      <c r="A48" s="151" t="s">
        <v>929</v>
      </c>
      <c r="B48" s="155">
        <f>SUM(B49:B60)</f>
        <v>504.6</v>
      </c>
    </row>
    <row r="49" spans="1:2" ht="24.9" customHeight="1" thickBot="1" x14ac:dyDescent="0.35">
      <c r="A49" s="139" t="s">
        <v>353</v>
      </c>
      <c r="B49" s="146">
        <v>443</v>
      </c>
    </row>
    <row r="50" spans="1:2" ht="24.9" customHeight="1" thickBot="1" x14ac:dyDescent="0.35">
      <c r="A50" s="139" t="s">
        <v>354</v>
      </c>
      <c r="B50" s="146"/>
    </row>
    <row r="51" spans="1:2" ht="24.9" customHeight="1" thickBot="1" x14ac:dyDescent="0.35">
      <c r="A51" s="139" t="s">
        <v>355</v>
      </c>
      <c r="B51" s="146">
        <v>61.6</v>
      </c>
    </row>
    <row r="52" spans="1:2" ht="24.9" customHeight="1" thickBot="1" x14ac:dyDescent="0.35">
      <c r="A52" s="142" t="s">
        <v>380</v>
      </c>
      <c r="B52" s="147"/>
    </row>
    <row r="53" spans="1:2" ht="24.9" customHeight="1" thickBot="1" x14ac:dyDescent="0.35">
      <c r="A53" s="79" t="s">
        <v>381</v>
      </c>
      <c r="B53" s="22"/>
    </row>
    <row r="54" spans="1:2" ht="24.9" customHeight="1" thickBot="1" x14ac:dyDescent="0.35">
      <c r="A54" s="79" t="s">
        <v>382</v>
      </c>
      <c r="B54" s="22"/>
    </row>
    <row r="55" spans="1:2" ht="24.9" customHeight="1" thickBot="1" x14ac:dyDescent="0.35">
      <c r="A55" s="79" t="s">
        <v>384</v>
      </c>
      <c r="B55" s="22"/>
    </row>
    <row r="56" spans="1:2" ht="24.9" customHeight="1" thickBot="1" x14ac:dyDescent="0.35">
      <c r="A56" s="79" t="s">
        <v>383</v>
      </c>
      <c r="B56" s="22"/>
    </row>
    <row r="57" spans="1:2" ht="24.9" customHeight="1" thickBot="1" x14ac:dyDescent="0.35">
      <c r="A57" s="79" t="s">
        <v>385</v>
      </c>
      <c r="B57" s="22"/>
    </row>
    <row r="58" spans="1:2" ht="34.5" customHeight="1" thickBot="1" x14ac:dyDescent="0.35">
      <c r="A58" s="139" t="s">
        <v>356</v>
      </c>
      <c r="B58" s="146"/>
    </row>
    <row r="59" spans="1:2" ht="24.9" customHeight="1" thickBot="1" x14ac:dyDescent="0.35">
      <c r="A59" s="143" t="s">
        <v>357</v>
      </c>
      <c r="B59" s="147"/>
    </row>
    <row r="60" spans="1:2" ht="24.9" customHeight="1" thickBot="1" x14ac:dyDescent="0.35">
      <c r="A60" s="79" t="s">
        <v>386</v>
      </c>
      <c r="B60" s="22">
        <f>SUM(B62:B63)</f>
        <v>0</v>
      </c>
    </row>
    <row r="61" spans="1:2" ht="24.9" customHeight="1" thickBot="1" x14ac:dyDescent="0.35">
      <c r="A61" s="79" t="s">
        <v>624</v>
      </c>
      <c r="B61" s="22"/>
    </row>
    <row r="62" spans="1:2" ht="24.9" customHeight="1" thickBot="1" x14ac:dyDescent="0.35">
      <c r="A62" s="142"/>
      <c r="B62" s="147"/>
    </row>
    <row r="63" spans="1:2" ht="33" customHeight="1" thickBot="1" x14ac:dyDescent="0.35">
      <c r="A63" s="150"/>
      <c r="B63" s="148"/>
    </row>
    <row r="64" spans="1:2" ht="24.9" customHeight="1" thickBot="1" x14ac:dyDescent="0.35">
      <c r="A64" s="144" t="s">
        <v>411</v>
      </c>
      <c r="B64" s="155">
        <f>SUM(B65:B77)+B83+B89</f>
        <v>103172.45</v>
      </c>
    </row>
    <row r="65" spans="1:2" ht="24.9" customHeight="1" thickBot="1" x14ac:dyDescent="0.35">
      <c r="A65" s="139" t="s">
        <v>358</v>
      </c>
      <c r="B65" s="146"/>
    </row>
    <row r="66" spans="1:2" ht="24.9" customHeight="1" thickBot="1" x14ac:dyDescent="0.35">
      <c r="A66" s="139" t="s">
        <v>359</v>
      </c>
      <c r="B66" s="146"/>
    </row>
    <row r="67" spans="1:2" ht="24.9" customHeight="1" thickBot="1" x14ac:dyDescent="0.35">
      <c r="A67" s="139" t="s">
        <v>360</v>
      </c>
      <c r="B67" s="146"/>
    </row>
    <row r="68" spans="1:2" ht="28.5" customHeight="1" thickBot="1" x14ac:dyDescent="0.35">
      <c r="A68" s="139" t="s">
        <v>361</v>
      </c>
      <c r="B68" s="146">
        <v>17368.38</v>
      </c>
    </row>
    <row r="69" spans="1:2" ht="33" customHeight="1" thickBot="1" x14ac:dyDescent="0.35">
      <c r="A69" s="139" t="s">
        <v>362</v>
      </c>
      <c r="B69" s="146">
        <v>1</v>
      </c>
    </row>
    <row r="70" spans="1:2" ht="42" customHeight="1" thickBot="1" x14ac:dyDescent="0.35">
      <c r="A70" s="139" t="s">
        <v>930</v>
      </c>
      <c r="B70" s="146"/>
    </row>
    <row r="71" spans="1:2" ht="45" customHeight="1" thickBot="1" x14ac:dyDescent="0.35">
      <c r="A71" s="139" t="s">
        <v>931</v>
      </c>
      <c r="B71" s="146"/>
    </row>
    <row r="72" spans="1:2" ht="24.9" customHeight="1" thickBot="1" x14ac:dyDescent="0.35">
      <c r="A72" s="139" t="s">
        <v>363</v>
      </c>
      <c r="B72" s="146"/>
    </row>
    <row r="73" spans="1:2" ht="24.9" customHeight="1" thickBot="1" x14ac:dyDescent="0.35">
      <c r="A73" s="139" t="s">
        <v>364</v>
      </c>
      <c r="B73" s="146"/>
    </row>
    <row r="74" spans="1:2" ht="43.5" customHeight="1" thickBot="1" x14ac:dyDescent="0.35">
      <c r="A74" s="139" t="s">
        <v>365</v>
      </c>
      <c r="B74" s="146"/>
    </row>
    <row r="75" spans="1:2" ht="34.5" customHeight="1" thickBot="1" x14ac:dyDescent="0.35">
      <c r="A75" s="139" t="s">
        <v>932</v>
      </c>
      <c r="B75" s="146"/>
    </row>
    <row r="76" spans="1:2" ht="52.5" customHeight="1" thickBot="1" x14ac:dyDescent="0.35">
      <c r="A76" s="142" t="s">
        <v>387</v>
      </c>
      <c r="B76" s="147"/>
    </row>
    <row r="77" spans="1:2" ht="24.9" customHeight="1" thickBot="1" x14ac:dyDescent="0.35">
      <c r="A77" s="139" t="s">
        <v>366</v>
      </c>
      <c r="B77" s="146">
        <f>SUM(B78:B82)</f>
        <v>0</v>
      </c>
    </row>
    <row r="78" spans="1:2" ht="24.9" customHeight="1" thickBot="1" x14ac:dyDescent="0.35">
      <c r="A78" s="139" t="s">
        <v>340</v>
      </c>
      <c r="B78" s="146"/>
    </row>
    <row r="79" spans="1:2" ht="24.9" customHeight="1" thickBot="1" x14ac:dyDescent="0.35">
      <c r="A79" s="139"/>
      <c r="B79" s="146"/>
    </row>
    <row r="80" spans="1:2" ht="24.9" customHeight="1" thickBot="1" x14ac:dyDescent="0.35">
      <c r="A80" s="139"/>
      <c r="B80" s="146"/>
    </row>
    <row r="81" spans="1:2" ht="24.9" customHeight="1" thickBot="1" x14ac:dyDescent="0.35">
      <c r="A81" s="154"/>
      <c r="B81" s="147"/>
    </row>
    <row r="82" spans="1:2" ht="33.75" customHeight="1" thickBot="1" x14ac:dyDescent="0.35">
      <c r="A82" s="141"/>
      <c r="B82" s="22"/>
    </row>
    <row r="83" spans="1:2" ht="30" customHeight="1" thickBot="1" x14ac:dyDescent="0.35">
      <c r="A83" s="143" t="s">
        <v>367</v>
      </c>
      <c r="B83" s="147">
        <f>SUM(B84:B88)</f>
        <v>3083.07</v>
      </c>
    </row>
    <row r="84" spans="1:2" ht="28.5" customHeight="1" thickBot="1" x14ac:dyDescent="0.35">
      <c r="A84" s="79" t="s">
        <v>368</v>
      </c>
      <c r="B84" s="22"/>
    </row>
    <row r="85" spans="1:2" ht="28.5" customHeight="1" thickBot="1" x14ac:dyDescent="0.35">
      <c r="A85" s="79" t="s">
        <v>369</v>
      </c>
      <c r="B85" s="22">
        <v>3081.69</v>
      </c>
    </row>
    <row r="86" spans="1:2" ht="28.5" customHeight="1" thickBot="1" x14ac:dyDescent="0.35">
      <c r="A86" s="590" t="s">
        <v>628</v>
      </c>
      <c r="B86" s="22"/>
    </row>
    <row r="87" spans="1:2" ht="24.9" customHeight="1" thickBot="1" x14ac:dyDescent="0.35">
      <c r="A87" s="18" t="s">
        <v>629</v>
      </c>
      <c r="B87" s="22"/>
    </row>
    <row r="88" spans="1:2" ht="24.9" customHeight="1" thickBot="1" x14ac:dyDescent="0.35">
      <c r="A88" s="591" t="s">
        <v>933</v>
      </c>
      <c r="B88" s="148">
        <v>1.38</v>
      </c>
    </row>
    <row r="89" spans="1:2" ht="32.25" customHeight="1" thickBot="1" x14ac:dyDescent="0.35">
      <c r="A89" s="139" t="s">
        <v>370</v>
      </c>
      <c r="B89" s="146">
        <v>82720</v>
      </c>
    </row>
    <row r="90" spans="1:2" ht="35.25" customHeight="1" thickBot="1" x14ac:dyDescent="0.35">
      <c r="A90" s="144" t="s">
        <v>371</v>
      </c>
      <c r="B90" s="155">
        <f>SUM(B91:B97)</f>
        <v>796.8</v>
      </c>
    </row>
    <row r="91" spans="1:2" ht="39" customHeight="1" thickBot="1" x14ac:dyDescent="0.35">
      <c r="A91" s="139" t="s">
        <v>372</v>
      </c>
      <c r="B91" s="146"/>
    </row>
    <row r="92" spans="1:2" ht="51" customHeight="1" thickBot="1" x14ac:dyDescent="0.35">
      <c r="A92" s="139" t="s">
        <v>373</v>
      </c>
      <c r="B92" s="146"/>
    </row>
    <row r="93" spans="1:2" ht="24.9" customHeight="1" thickBot="1" x14ac:dyDescent="0.35">
      <c r="A93" s="139" t="s">
        <v>374</v>
      </c>
      <c r="B93" s="146">
        <v>796.8</v>
      </c>
    </row>
    <row r="94" spans="1:2" ht="24.9" customHeight="1" thickBot="1" x14ac:dyDescent="0.35">
      <c r="A94" s="139" t="s">
        <v>625</v>
      </c>
      <c r="B94" s="146"/>
    </row>
    <row r="95" spans="1:2" ht="42" customHeight="1" thickBot="1" x14ac:dyDescent="0.35">
      <c r="A95" s="139" t="s">
        <v>626</v>
      </c>
      <c r="B95" s="146"/>
    </row>
    <row r="96" spans="1:2" ht="24.9" customHeight="1" thickBot="1" x14ac:dyDescent="0.35">
      <c r="A96" s="139" t="s">
        <v>627</v>
      </c>
      <c r="B96" s="146"/>
    </row>
    <row r="97" spans="1:2" ht="32.25" customHeight="1" thickBot="1" x14ac:dyDescent="0.35">
      <c r="A97" s="139"/>
      <c r="B97" s="146"/>
    </row>
    <row r="98" spans="1:2" ht="24.9" customHeight="1" thickBot="1" x14ac:dyDescent="0.35">
      <c r="A98" s="144" t="s">
        <v>413</v>
      </c>
      <c r="B98" s="155">
        <f>B41-B48-B64+B90</f>
        <v>2988607.9499999993</v>
      </c>
    </row>
    <row r="99" spans="1:2" ht="24.9" customHeight="1" thickBot="1" x14ac:dyDescent="0.35">
      <c r="A99" s="144" t="s">
        <v>412</v>
      </c>
      <c r="B99" s="155">
        <f>B40-B98</f>
        <v>203253.69000000041</v>
      </c>
    </row>
    <row r="100" spans="1:2" ht="61.5" customHeight="1" thickBot="1" x14ac:dyDescent="0.35">
      <c r="A100" s="144" t="s">
        <v>934</v>
      </c>
      <c r="B100" s="146">
        <f>B101+B102</f>
        <v>504.6</v>
      </c>
    </row>
    <row r="101" spans="1:2" ht="40.5" customHeight="1" thickBot="1" x14ac:dyDescent="0.35">
      <c r="A101" s="144" t="s">
        <v>375</v>
      </c>
      <c r="B101" s="146">
        <f>B48</f>
        <v>504.6</v>
      </c>
    </row>
    <row r="102" spans="1:2" ht="33" customHeight="1" thickBot="1" x14ac:dyDescent="0.35">
      <c r="A102" s="144" t="s">
        <v>376</v>
      </c>
      <c r="B102" s="146"/>
    </row>
    <row r="103" spans="1:2" ht="59.25" customHeight="1" thickBot="1" x14ac:dyDescent="0.35">
      <c r="A103" s="144" t="s">
        <v>377</v>
      </c>
      <c r="B103" s="146"/>
    </row>
    <row r="104" spans="1:2" ht="42.75" customHeight="1" thickBot="1" x14ac:dyDescent="0.35">
      <c r="A104" s="145" t="s">
        <v>635</v>
      </c>
      <c r="B104" s="147">
        <f>15%*(B100+B103)</f>
        <v>75.69</v>
      </c>
    </row>
  </sheetData>
  <mergeCells count="2">
    <mergeCell ref="A5:B5"/>
    <mergeCell ref="A3:B3"/>
  </mergeCells>
  <pageMargins left="0.70866141732283472" right="0.70866141732283472" top="0.74803149606299213" bottom="0.74803149606299213" header="0.31496062992125984" footer="0.31496062992125984"/>
  <pageSetup paperSize="9" scale="97" fitToHeight="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  <pageSetUpPr fitToPage="1"/>
  </sheetPr>
  <dimension ref="A1:K39"/>
  <sheetViews>
    <sheetView view="pageBreakPreview" topLeftCell="A8" zoomScale="80" zoomScaleNormal="100" zoomScaleSheetLayoutView="80" workbookViewId="0">
      <selection activeCell="W42" sqref="W42"/>
    </sheetView>
  </sheetViews>
  <sheetFormatPr defaultRowHeight="14.4" x14ac:dyDescent="0.3"/>
  <cols>
    <col min="1" max="1" width="29.5546875" customWidth="1"/>
    <col min="2" max="2" width="18.6640625" customWidth="1"/>
    <col min="3" max="3" width="19.44140625" customWidth="1"/>
    <col min="4" max="4" width="19.33203125" customWidth="1"/>
  </cols>
  <sheetData>
    <row r="1" spans="1:11" ht="18" x14ac:dyDescent="0.3">
      <c r="A1" s="87" t="s">
        <v>613</v>
      </c>
      <c r="B1" s="87"/>
      <c r="C1" s="87"/>
      <c r="D1" s="87"/>
      <c r="E1" s="87"/>
      <c r="F1" s="87"/>
    </row>
    <row r="3" spans="1:11" ht="45.75" customHeight="1" x14ac:dyDescent="0.3">
      <c r="A3" s="670" t="s">
        <v>388</v>
      </c>
      <c r="B3" s="670"/>
      <c r="C3" s="670"/>
      <c r="D3" s="670"/>
    </row>
    <row r="5" spans="1:11" ht="15.6" x14ac:dyDescent="0.3">
      <c r="A5" s="45" t="s">
        <v>389</v>
      </c>
      <c r="B5" s="46"/>
      <c r="C5" s="46"/>
      <c r="D5" s="46"/>
      <c r="E5" s="46"/>
      <c r="F5" s="46"/>
    </row>
    <row r="6" spans="1:11" ht="15" thickBot="1" x14ac:dyDescent="0.35"/>
    <row r="7" spans="1:11" ht="42" customHeight="1" thickBot="1" x14ac:dyDescent="0.35">
      <c r="A7" s="671" t="s">
        <v>44</v>
      </c>
      <c r="B7" s="671" t="s">
        <v>390</v>
      </c>
      <c r="C7" s="735" t="s">
        <v>391</v>
      </c>
      <c r="D7" s="736"/>
    </row>
    <row r="8" spans="1:11" ht="33.75" customHeight="1" thickBot="1" x14ac:dyDescent="0.35">
      <c r="A8" s="673"/>
      <c r="B8" s="673"/>
      <c r="C8" s="68" t="s">
        <v>392</v>
      </c>
      <c r="D8" s="159" t="s">
        <v>393</v>
      </c>
    </row>
    <row r="9" spans="1:11" ht="15" thickBot="1" x14ac:dyDescent="0.35">
      <c r="A9" s="166">
        <v>1</v>
      </c>
      <c r="B9" s="166">
        <v>2</v>
      </c>
      <c r="C9" s="166">
        <v>3</v>
      </c>
      <c r="D9" s="159">
        <v>4</v>
      </c>
    </row>
    <row r="10" spans="1:11" ht="54" customHeight="1" thickBot="1" x14ac:dyDescent="0.35">
      <c r="A10" s="71" t="s">
        <v>394</v>
      </c>
      <c r="B10" s="11"/>
      <c r="C10" s="11"/>
      <c r="D10" s="167"/>
    </row>
    <row r="11" spans="1:11" ht="35.25" customHeight="1" thickBot="1" x14ac:dyDescent="0.35">
      <c r="A11" s="71" t="s">
        <v>395</v>
      </c>
      <c r="B11" s="11">
        <v>1089.1099999999999</v>
      </c>
      <c r="C11" s="11"/>
      <c r="D11" s="167"/>
    </row>
    <row r="13" spans="1:11" ht="27.75" customHeight="1" x14ac:dyDescent="0.3">
      <c r="A13" s="670" t="s">
        <v>396</v>
      </c>
      <c r="B13" s="670"/>
      <c r="C13" s="670"/>
      <c r="D13" s="670"/>
      <c r="E13" s="46"/>
      <c r="F13" s="46"/>
      <c r="G13" s="46"/>
    </row>
    <row r="15" spans="1:11" ht="31.5" customHeight="1" x14ac:dyDescent="0.3">
      <c r="A15" s="734" t="s">
        <v>397</v>
      </c>
      <c r="B15" s="734"/>
      <c r="C15" s="734"/>
      <c r="D15" s="734"/>
      <c r="E15" s="74"/>
      <c r="F15" s="74"/>
      <c r="G15" s="74"/>
      <c r="H15" s="74"/>
      <c r="I15" s="74"/>
      <c r="J15" s="74"/>
      <c r="K15" s="74"/>
    </row>
    <row r="16" spans="1:11" ht="15" thickBot="1" x14ac:dyDescent="0.35">
      <c r="D16" s="221" t="s">
        <v>905</v>
      </c>
    </row>
    <row r="17" spans="1:4" ht="15" thickBot="1" x14ac:dyDescent="0.35">
      <c r="A17" s="178" t="s">
        <v>44</v>
      </c>
      <c r="B17" s="163" t="s">
        <v>325</v>
      </c>
      <c r="C17" s="86" t="s">
        <v>398</v>
      </c>
    </row>
    <row r="18" spans="1:4" ht="15" thickBot="1" x14ac:dyDescent="0.35">
      <c r="A18" s="166">
        <v>1</v>
      </c>
      <c r="B18" s="166">
        <v>2</v>
      </c>
      <c r="C18" s="159">
        <v>3</v>
      </c>
    </row>
    <row r="19" spans="1:4" ht="20.100000000000001" customHeight="1" thickBot="1" x14ac:dyDescent="0.35">
      <c r="A19" s="71" t="s">
        <v>399</v>
      </c>
      <c r="B19" s="10"/>
      <c r="C19" s="161"/>
    </row>
    <row r="20" spans="1:4" ht="20.100000000000001" customHeight="1" thickBot="1" x14ac:dyDescent="0.35">
      <c r="A20" s="10"/>
      <c r="B20" s="10"/>
      <c r="C20" s="161"/>
    </row>
    <row r="21" spans="1:4" ht="20.100000000000001" customHeight="1" thickBot="1" x14ac:dyDescent="0.35">
      <c r="A21" s="10"/>
      <c r="B21" s="10"/>
      <c r="C21" s="161"/>
    </row>
    <row r="22" spans="1:4" ht="20.100000000000001" customHeight="1" thickBot="1" x14ac:dyDescent="0.35">
      <c r="A22" s="71" t="s">
        <v>400</v>
      </c>
      <c r="B22" s="10"/>
      <c r="C22" s="161"/>
    </row>
    <row r="23" spans="1:4" ht="20.100000000000001" customHeight="1" thickBot="1" x14ac:dyDescent="0.35">
      <c r="A23" s="10"/>
      <c r="B23" s="10"/>
      <c r="C23" s="161"/>
    </row>
    <row r="24" spans="1:4" ht="20.100000000000001" customHeight="1" thickBot="1" x14ac:dyDescent="0.35">
      <c r="A24" s="10"/>
      <c r="B24" s="10"/>
      <c r="C24" s="161"/>
    </row>
    <row r="25" spans="1:4" ht="20.100000000000001" customHeight="1" thickBot="1" x14ac:dyDescent="0.35">
      <c r="A25" s="76" t="s">
        <v>22</v>
      </c>
      <c r="B25" s="10"/>
      <c r="C25" s="161"/>
    </row>
    <row r="27" spans="1:4" ht="57" customHeight="1" x14ac:dyDescent="0.3">
      <c r="A27" s="670" t="s">
        <v>401</v>
      </c>
      <c r="B27" s="670"/>
      <c r="C27" s="670"/>
    </row>
    <row r="29" spans="1:4" ht="33.75" customHeight="1" x14ac:dyDescent="0.3">
      <c r="A29" s="632" t="s">
        <v>402</v>
      </c>
      <c r="B29" s="632"/>
      <c r="C29" s="632"/>
      <c r="D29" s="632"/>
    </row>
    <row r="30" spans="1:4" ht="15" thickBot="1" x14ac:dyDescent="0.35"/>
    <row r="31" spans="1:4" x14ac:dyDescent="0.3">
      <c r="A31" s="671" t="s">
        <v>44</v>
      </c>
      <c r="B31" s="671" t="s">
        <v>403</v>
      </c>
      <c r="C31" s="671" t="s">
        <v>404</v>
      </c>
    </row>
    <row r="32" spans="1:4" ht="26.25" customHeight="1" thickBot="1" x14ac:dyDescent="0.35">
      <c r="A32" s="673"/>
      <c r="B32" s="673"/>
      <c r="C32" s="673"/>
    </row>
    <row r="33" spans="1:3" ht="15" thickBot="1" x14ac:dyDescent="0.35">
      <c r="A33" s="166">
        <v>1</v>
      </c>
      <c r="B33" s="166">
        <v>2</v>
      </c>
      <c r="C33" s="159">
        <v>3</v>
      </c>
    </row>
    <row r="34" spans="1:3" ht="33" customHeight="1" thickBot="1" x14ac:dyDescent="0.35">
      <c r="A34" s="71" t="s">
        <v>405</v>
      </c>
      <c r="B34" s="10"/>
      <c r="C34" s="161"/>
    </row>
    <row r="35" spans="1:3" ht="32.25" customHeight="1" thickBot="1" x14ac:dyDescent="0.35">
      <c r="A35" s="71" t="s">
        <v>406</v>
      </c>
      <c r="B35" s="89">
        <f>'IV.nota 1'!D22</f>
        <v>38714.199999999997</v>
      </c>
      <c r="C35" s="90">
        <v>38000</v>
      </c>
    </row>
    <row r="36" spans="1:3" ht="25.5" customHeight="1" thickBot="1" x14ac:dyDescent="0.35">
      <c r="A36" s="71" t="s">
        <v>407</v>
      </c>
      <c r="B36" s="71"/>
      <c r="C36" s="90"/>
    </row>
    <row r="37" spans="1:3" ht="32.25" customHeight="1" thickBot="1" x14ac:dyDescent="0.35">
      <c r="A37" s="71" t="s">
        <v>408</v>
      </c>
      <c r="B37" s="89">
        <f>B11</f>
        <v>1089.1099999999999</v>
      </c>
      <c r="C37" s="90">
        <v>10000</v>
      </c>
    </row>
    <row r="38" spans="1:3" ht="24.9" customHeight="1" thickBot="1" x14ac:dyDescent="0.35">
      <c r="A38" s="71" t="s">
        <v>407</v>
      </c>
      <c r="B38" s="71"/>
      <c r="C38" s="179"/>
    </row>
    <row r="39" spans="1:3" ht="34.5" customHeight="1" thickBot="1" x14ac:dyDescent="0.35">
      <c r="A39" s="71" t="s">
        <v>409</v>
      </c>
      <c r="B39" s="71"/>
      <c r="C39" s="179"/>
    </row>
  </sheetData>
  <mergeCells count="11">
    <mergeCell ref="A3:D3"/>
    <mergeCell ref="B7:B8"/>
    <mergeCell ref="C7:D7"/>
    <mergeCell ref="A7:A8"/>
    <mergeCell ref="A13:D13"/>
    <mergeCell ref="A15:D15"/>
    <mergeCell ref="A27:C27"/>
    <mergeCell ref="A29:D29"/>
    <mergeCell ref="B31:B32"/>
    <mergeCell ref="A31:A32"/>
    <mergeCell ref="C31:C32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L51"/>
  <sheetViews>
    <sheetView view="pageBreakPreview" topLeftCell="A19" zoomScale="90" zoomScaleNormal="100" zoomScaleSheetLayoutView="90" workbookViewId="0">
      <selection activeCell="T17" sqref="T17"/>
    </sheetView>
  </sheetViews>
  <sheetFormatPr defaultRowHeight="14.4" x14ac:dyDescent="0.3"/>
  <cols>
    <col min="1" max="1" width="31.5546875" customWidth="1"/>
    <col min="2" max="2" width="18.33203125" customWidth="1"/>
    <col min="3" max="3" width="17.88671875" customWidth="1"/>
    <col min="4" max="4" width="18.44140625" customWidth="1"/>
  </cols>
  <sheetData>
    <row r="1" spans="1:12" ht="18" x14ac:dyDescent="0.3">
      <c r="A1" s="631" t="s">
        <v>613</v>
      </c>
      <c r="B1" s="631"/>
      <c r="C1" s="631"/>
      <c r="D1" s="631"/>
      <c r="E1" s="631"/>
      <c r="F1" s="631"/>
    </row>
    <row r="3" spans="1:12" ht="35.25" customHeight="1" x14ac:dyDescent="0.3">
      <c r="A3" s="670" t="s">
        <v>619</v>
      </c>
      <c r="B3" s="670"/>
      <c r="C3" s="670"/>
      <c r="D3" s="46"/>
      <c r="E3" s="46"/>
      <c r="F3" s="46"/>
      <c r="G3" s="46"/>
      <c r="H3" s="46"/>
      <c r="I3" s="46"/>
      <c r="J3" s="46"/>
      <c r="K3" s="46"/>
      <c r="L3" s="46"/>
    </row>
    <row r="4" spans="1:12" ht="15.6" x14ac:dyDescent="0.3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39.75" customHeight="1" x14ac:dyDescent="0.3">
      <c r="A5" s="670" t="s">
        <v>414</v>
      </c>
      <c r="B5" s="670"/>
      <c r="C5" s="670"/>
      <c r="D5" s="565" t="s">
        <v>905</v>
      </c>
      <c r="E5" s="77"/>
      <c r="F5" s="77"/>
      <c r="G5" s="77"/>
      <c r="H5" s="77"/>
      <c r="I5" s="77"/>
      <c r="J5" s="77"/>
      <c r="K5" s="77"/>
      <c r="L5" s="77"/>
    </row>
    <row r="6" spans="1:12" ht="15" thickBot="1" x14ac:dyDescent="0.35"/>
    <row r="7" spans="1:12" x14ac:dyDescent="0.3">
      <c r="A7" s="671" t="s">
        <v>44</v>
      </c>
      <c r="B7" s="164" t="s">
        <v>296</v>
      </c>
      <c r="C7" s="157" t="s">
        <v>297</v>
      </c>
    </row>
    <row r="8" spans="1:12" ht="15" thickBot="1" x14ac:dyDescent="0.35">
      <c r="A8" s="673"/>
      <c r="B8" s="166" t="s">
        <v>281</v>
      </c>
      <c r="C8" s="159" t="s">
        <v>281</v>
      </c>
    </row>
    <row r="9" spans="1:12" ht="15" thickBot="1" x14ac:dyDescent="0.35">
      <c r="A9" s="166">
        <v>1</v>
      </c>
      <c r="B9" s="166">
        <v>2</v>
      </c>
      <c r="C9" s="159">
        <v>3</v>
      </c>
    </row>
    <row r="10" spans="1:12" ht="24.9" customHeight="1" thickBot="1" x14ac:dyDescent="0.35">
      <c r="A10" s="71" t="s">
        <v>415</v>
      </c>
      <c r="B10" s="10"/>
      <c r="C10" s="161"/>
    </row>
    <row r="11" spans="1:12" ht="24.9" customHeight="1" thickBot="1" x14ac:dyDescent="0.35">
      <c r="A11" s="88" t="s">
        <v>416</v>
      </c>
      <c r="B11" s="10"/>
      <c r="C11" s="161"/>
    </row>
    <row r="12" spans="1:12" ht="24.9" customHeight="1" thickBot="1" x14ac:dyDescent="0.35">
      <c r="A12" s="113"/>
      <c r="B12" s="10"/>
      <c r="C12" s="161"/>
    </row>
    <row r="13" spans="1:12" ht="24.9" customHeight="1" thickBot="1" x14ac:dyDescent="0.35">
      <c r="A13" s="113"/>
      <c r="B13" s="10"/>
      <c r="C13" s="161"/>
    </row>
    <row r="14" spans="1:12" ht="24.9" customHeight="1" thickBot="1" x14ac:dyDescent="0.35">
      <c r="A14" s="88" t="s">
        <v>417</v>
      </c>
      <c r="B14" s="10"/>
      <c r="C14" s="161"/>
    </row>
    <row r="15" spans="1:12" ht="24.9" customHeight="1" thickBot="1" x14ac:dyDescent="0.35">
      <c r="A15" s="10"/>
      <c r="B15" s="10"/>
      <c r="C15" s="161"/>
    </row>
    <row r="16" spans="1:12" ht="24.9" customHeight="1" thickBot="1" x14ac:dyDescent="0.35">
      <c r="A16" s="10"/>
      <c r="B16" s="10"/>
      <c r="C16" s="161"/>
    </row>
    <row r="17" spans="1:5" ht="24.9" customHeight="1" thickBot="1" x14ac:dyDescent="0.35">
      <c r="A17" s="71" t="s">
        <v>418</v>
      </c>
      <c r="B17" s="10"/>
      <c r="C17" s="161"/>
    </row>
    <row r="18" spans="1:5" ht="24.9" customHeight="1" thickBot="1" x14ac:dyDescent="0.35">
      <c r="A18" s="88" t="s">
        <v>416</v>
      </c>
      <c r="B18" s="10"/>
      <c r="C18" s="161"/>
    </row>
    <row r="19" spans="1:5" ht="24.9" customHeight="1" thickBot="1" x14ac:dyDescent="0.35">
      <c r="A19" s="113"/>
      <c r="B19" s="10"/>
      <c r="C19" s="161"/>
    </row>
    <row r="20" spans="1:5" ht="24.9" customHeight="1" thickBot="1" x14ac:dyDescent="0.35">
      <c r="A20" s="113"/>
      <c r="B20" s="10"/>
      <c r="C20" s="161"/>
    </row>
    <row r="21" spans="1:5" ht="24.9" customHeight="1" thickBot="1" x14ac:dyDescent="0.35">
      <c r="A21" s="88" t="s">
        <v>417</v>
      </c>
      <c r="B21" s="10"/>
      <c r="C21" s="161"/>
    </row>
    <row r="22" spans="1:5" ht="24.9" customHeight="1" thickBot="1" x14ac:dyDescent="0.35">
      <c r="A22" s="10"/>
      <c r="B22" s="10"/>
      <c r="C22" s="161"/>
    </row>
    <row r="23" spans="1:5" ht="24.9" customHeight="1" thickBot="1" x14ac:dyDescent="0.35">
      <c r="A23" s="10"/>
      <c r="B23" s="10"/>
      <c r="C23" s="161"/>
    </row>
    <row r="25" spans="1:5" ht="39" customHeight="1" x14ac:dyDescent="0.3">
      <c r="A25" s="739" t="s">
        <v>419</v>
      </c>
      <c r="B25" s="739"/>
      <c r="C25" s="739"/>
      <c r="D25" s="739"/>
    </row>
    <row r="27" spans="1:5" ht="33" customHeight="1" x14ac:dyDescent="0.3">
      <c r="A27" s="734" t="s">
        <v>420</v>
      </c>
      <c r="B27" s="734"/>
      <c r="C27" s="734"/>
      <c r="D27" s="734"/>
    </row>
    <row r="29" spans="1:5" ht="25.5" customHeight="1" x14ac:dyDescent="0.3">
      <c r="A29" s="670" t="s">
        <v>421</v>
      </c>
      <c r="B29" s="670"/>
      <c r="C29" s="670"/>
      <c r="D29" s="670"/>
      <c r="E29" s="565" t="s">
        <v>905</v>
      </c>
    </row>
    <row r="30" spans="1:5" ht="15" thickBot="1" x14ac:dyDescent="0.35"/>
    <row r="31" spans="1:5" x14ac:dyDescent="0.3">
      <c r="A31" s="671" t="s">
        <v>422</v>
      </c>
      <c r="B31" s="737" t="s">
        <v>423</v>
      </c>
      <c r="C31" s="164" t="s">
        <v>424</v>
      </c>
      <c r="D31" s="671" t="s">
        <v>426</v>
      </c>
    </row>
    <row r="32" spans="1:5" ht="15" thickBot="1" x14ac:dyDescent="0.35">
      <c r="A32" s="673"/>
      <c r="B32" s="738"/>
      <c r="C32" s="166" t="s">
        <v>425</v>
      </c>
      <c r="D32" s="673"/>
    </row>
    <row r="33" spans="1:4" ht="15" thickBot="1" x14ac:dyDescent="0.35">
      <c r="A33" s="166">
        <v>1</v>
      </c>
      <c r="B33" s="166">
        <v>2</v>
      </c>
      <c r="C33" s="166">
        <v>3</v>
      </c>
      <c r="D33" s="159">
        <v>4</v>
      </c>
    </row>
    <row r="34" spans="1:4" ht="20.100000000000001" customHeight="1" thickBot="1" x14ac:dyDescent="0.35">
      <c r="A34" s="71" t="s">
        <v>427</v>
      </c>
      <c r="B34" s="10"/>
      <c r="C34" s="10"/>
      <c r="D34" s="161"/>
    </row>
    <row r="35" spans="1:4" ht="20.100000000000001" customHeight="1" thickBot="1" x14ac:dyDescent="0.35">
      <c r="A35" s="84" t="s">
        <v>428</v>
      </c>
      <c r="B35" s="181" t="s">
        <v>429</v>
      </c>
      <c r="C35" s="10"/>
      <c r="D35" s="161"/>
    </row>
    <row r="36" spans="1:4" ht="20.100000000000001" customHeight="1" thickBot="1" x14ac:dyDescent="0.35">
      <c r="A36" s="84" t="s">
        <v>430</v>
      </c>
      <c r="B36" s="181" t="s">
        <v>431</v>
      </c>
      <c r="C36" s="10"/>
      <c r="D36" s="161"/>
    </row>
    <row r="37" spans="1:4" ht="20.100000000000001" customHeight="1" thickBot="1" x14ac:dyDescent="0.35">
      <c r="A37" s="84" t="s">
        <v>432</v>
      </c>
      <c r="B37" s="181" t="s">
        <v>433</v>
      </c>
      <c r="C37" s="10"/>
      <c r="D37" s="161"/>
    </row>
    <row r="38" spans="1:4" ht="20.100000000000001" customHeight="1" thickBot="1" x14ac:dyDescent="0.35">
      <c r="A38" s="71" t="s">
        <v>434</v>
      </c>
      <c r="B38" s="182" t="s">
        <v>441</v>
      </c>
      <c r="C38" s="10"/>
      <c r="D38" s="161"/>
    </row>
    <row r="39" spans="1:4" ht="20.100000000000001" customHeight="1" thickBot="1" x14ac:dyDescent="0.35">
      <c r="A39" s="71"/>
      <c r="B39" s="182"/>
      <c r="C39" s="10"/>
      <c r="D39" s="161"/>
    </row>
    <row r="40" spans="1:4" ht="24.75" customHeight="1" thickBot="1" x14ac:dyDescent="0.35">
      <c r="A40" s="71" t="s">
        <v>435</v>
      </c>
      <c r="B40" s="182"/>
      <c r="C40" s="10"/>
      <c r="D40" s="161"/>
    </row>
    <row r="41" spans="1:4" ht="20.100000000000001" customHeight="1" thickBot="1" x14ac:dyDescent="0.35">
      <c r="A41" s="84" t="s">
        <v>428</v>
      </c>
      <c r="B41" s="181" t="s">
        <v>429</v>
      </c>
      <c r="C41" s="10"/>
      <c r="D41" s="161"/>
    </row>
    <row r="42" spans="1:4" ht="20.100000000000001" customHeight="1" thickBot="1" x14ac:dyDescent="0.35">
      <c r="A42" s="84" t="s">
        <v>430</v>
      </c>
      <c r="B42" s="181" t="s">
        <v>431</v>
      </c>
      <c r="C42" s="10"/>
      <c r="D42" s="161"/>
    </row>
    <row r="43" spans="1:4" ht="20.100000000000001" customHeight="1" thickBot="1" x14ac:dyDescent="0.35">
      <c r="A43" s="71" t="s">
        <v>436</v>
      </c>
      <c r="B43" s="182" t="s">
        <v>442</v>
      </c>
      <c r="C43" s="10"/>
      <c r="D43" s="161"/>
    </row>
    <row r="44" spans="1:4" ht="20.100000000000001" customHeight="1" thickBot="1" x14ac:dyDescent="0.35">
      <c r="A44" s="84" t="s">
        <v>437</v>
      </c>
      <c r="B44" s="182" t="s">
        <v>443</v>
      </c>
      <c r="C44" s="10"/>
      <c r="D44" s="161"/>
    </row>
    <row r="45" spans="1:4" ht="20.100000000000001" customHeight="1" thickBot="1" x14ac:dyDescent="0.35">
      <c r="A45" s="10"/>
      <c r="B45" s="182"/>
      <c r="C45" s="10"/>
      <c r="D45" s="161"/>
    </row>
    <row r="46" spans="1:4" ht="20.100000000000001" customHeight="1" thickBot="1" x14ac:dyDescent="0.35">
      <c r="A46" s="71" t="s">
        <v>438</v>
      </c>
      <c r="B46" s="182"/>
      <c r="C46" s="10"/>
      <c r="D46" s="161"/>
    </row>
    <row r="47" spans="1:4" ht="20.100000000000001" customHeight="1" thickBot="1" x14ac:dyDescent="0.35">
      <c r="A47" s="84" t="s">
        <v>428</v>
      </c>
      <c r="B47" s="181" t="s">
        <v>429</v>
      </c>
      <c r="C47" s="10"/>
      <c r="D47" s="161"/>
    </row>
    <row r="48" spans="1:4" ht="20.100000000000001" customHeight="1" thickBot="1" x14ac:dyDescent="0.35">
      <c r="A48" s="71" t="s">
        <v>439</v>
      </c>
      <c r="B48" s="182" t="s">
        <v>444</v>
      </c>
      <c r="C48" s="10"/>
      <c r="D48" s="161"/>
    </row>
    <row r="49" spans="1:4" ht="20.100000000000001" customHeight="1" thickBot="1" x14ac:dyDescent="0.35">
      <c r="A49" s="71" t="s">
        <v>440</v>
      </c>
      <c r="B49" s="182" t="s">
        <v>442</v>
      </c>
      <c r="C49" s="10"/>
      <c r="D49" s="161"/>
    </row>
    <row r="50" spans="1:4" ht="20.100000000000001" customHeight="1" thickBot="1" x14ac:dyDescent="0.35">
      <c r="A50" s="71" t="s">
        <v>434</v>
      </c>
      <c r="B50" s="182" t="s">
        <v>441</v>
      </c>
      <c r="C50" s="10"/>
      <c r="D50" s="161"/>
    </row>
    <row r="51" spans="1:4" ht="20.100000000000001" customHeight="1" thickBot="1" x14ac:dyDescent="0.35">
      <c r="A51" s="71"/>
      <c r="B51" s="182"/>
      <c r="C51" s="10"/>
      <c r="D51" s="161"/>
    </row>
  </sheetData>
  <mergeCells count="10">
    <mergeCell ref="A1:F1"/>
    <mergeCell ref="A29:D29"/>
    <mergeCell ref="B31:B32"/>
    <mergeCell ref="A31:A32"/>
    <mergeCell ref="D31:D32"/>
    <mergeCell ref="A3:C3"/>
    <mergeCell ref="A5:C5"/>
    <mergeCell ref="A7:A8"/>
    <mergeCell ref="A25:D25"/>
    <mergeCell ref="A27:D27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  <pageSetUpPr fitToPage="1"/>
  </sheetPr>
  <dimension ref="A1:I39"/>
  <sheetViews>
    <sheetView view="pageBreakPreview" topLeftCell="A15" zoomScale="120" zoomScaleNormal="100" zoomScaleSheetLayoutView="120" workbookViewId="0">
      <selection activeCell="P5" sqref="P5"/>
    </sheetView>
  </sheetViews>
  <sheetFormatPr defaultRowHeight="14.4" x14ac:dyDescent="0.3"/>
  <cols>
    <col min="1" max="1" width="41.109375" customWidth="1"/>
    <col min="2" max="2" width="36.5546875" customWidth="1"/>
  </cols>
  <sheetData>
    <row r="1" spans="1:9" ht="18" x14ac:dyDescent="0.35">
      <c r="A1" s="709" t="s">
        <v>615</v>
      </c>
      <c r="B1" s="709"/>
      <c r="C1" s="709"/>
      <c r="D1" s="709"/>
      <c r="E1" s="709"/>
      <c r="F1" s="709"/>
      <c r="G1" s="709"/>
      <c r="H1" s="709"/>
    </row>
    <row r="3" spans="1:9" ht="18" x14ac:dyDescent="0.3">
      <c r="A3" s="132" t="s">
        <v>445</v>
      </c>
      <c r="B3" s="74"/>
      <c r="C3" s="74"/>
      <c r="D3" s="74"/>
      <c r="E3" s="74"/>
      <c r="F3" s="74"/>
      <c r="G3" s="74"/>
      <c r="H3" s="74"/>
      <c r="I3" s="74"/>
    </row>
    <row r="5" spans="1:9" ht="59.25" customHeight="1" x14ac:dyDescent="0.3">
      <c r="A5" s="670" t="s">
        <v>446</v>
      </c>
      <c r="B5" s="670"/>
      <c r="C5" s="670"/>
      <c r="D5" s="670"/>
      <c r="E5" s="670"/>
      <c r="F5" s="670"/>
      <c r="G5" s="670"/>
      <c r="H5" s="670"/>
    </row>
    <row r="6" spans="1:9" ht="27.75" customHeight="1" x14ac:dyDescent="0.3">
      <c r="A6" s="741" t="s">
        <v>447</v>
      </c>
      <c r="B6" s="741"/>
      <c r="C6" s="741"/>
      <c r="D6" s="741"/>
      <c r="E6" s="741"/>
      <c r="F6" s="741"/>
      <c r="G6" s="741"/>
      <c r="H6" s="741"/>
    </row>
    <row r="8" spans="1:9" ht="30.75" customHeight="1" x14ac:dyDescent="0.3">
      <c r="A8" s="739" t="s">
        <v>448</v>
      </c>
      <c r="B8" s="739"/>
      <c r="C8" s="739"/>
      <c r="D8" s="739"/>
      <c r="E8" s="739"/>
      <c r="F8" s="739"/>
      <c r="G8" s="739"/>
      <c r="H8" s="739"/>
    </row>
    <row r="9" spans="1:9" ht="57.75" customHeight="1" x14ac:dyDescent="0.3">
      <c r="A9" s="670" t="s">
        <v>449</v>
      </c>
      <c r="B9" s="670"/>
      <c r="C9" s="670"/>
      <c r="D9" s="670"/>
      <c r="E9" s="670"/>
      <c r="F9" s="670"/>
      <c r="G9" s="670"/>
      <c r="H9" s="670"/>
    </row>
    <row r="10" spans="1:9" x14ac:dyDescent="0.3">
      <c r="A10" s="221" t="s">
        <v>907</v>
      </c>
      <c r="B10" s="221"/>
    </row>
    <row r="12" spans="1:9" ht="114.75" customHeight="1" x14ac:dyDescent="0.3">
      <c r="A12" s="670" t="s">
        <v>450</v>
      </c>
      <c r="B12" s="670"/>
      <c r="C12" s="670"/>
      <c r="D12" s="670"/>
      <c r="E12" s="670"/>
      <c r="F12" s="670"/>
      <c r="G12" s="670"/>
      <c r="H12" s="670"/>
    </row>
    <row r="13" spans="1:9" x14ac:dyDescent="0.3">
      <c r="A13" s="221" t="s">
        <v>621</v>
      </c>
      <c r="B13" s="221"/>
    </row>
    <row r="15" spans="1:9" ht="21" customHeight="1" x14ac:dyDescent="0.3">
      <c r="A15" s="670" t="s">
        <v>451</v>
      </c>
      <c r="B15" s="670"/>
      <c r="C15" s="670"/>
      <c r="D15" s="670"/>
      <c r="E15" s="670"/>
      <c r="F15" s="670"/>
      <c r="G15" s="670"/>
      <c r="H15" s="670"/>
    </row>
    <row r="16" spans="1:9" ht="10.5" customHeight="1" x14ac:dyDescent="0.3"/>
    <row r="17" spans="1:8" ht="15.6" x14ac:dyDescent="0.3">
      <c r="A17" s="670" t="s">
        <v>452</v>
      </c>
      <c r="B17" s="670"/>
      <c r="C17" s="670"/>
      <c r="D17" s="670"/>
      <c r="E17" s="670"/>
      <c r="F17" s="670"/>
      <c r="G17" s="670"/>
      <c r="H17" s="670"/>
    </row>
    <row r="18" spans="1:8" ht="15" thickBot="1" x14ac:dyDescent="0.35"/>
    <row r="19" spans="1:8" ht="33.75" customHeight="1" thickBot="1" x14ac:dyDescent="0.35">
      <c r="A19" s="163" t="s">
        <v>44</v>
      </c>
      <c r="B19" s="86" t="s">
        <v>453</v>
      </c>
    </row>
    <row r="20" spans="1:8" ht="15" thickBot="1" x14ac:dyDescent="0.35">
      <c r="A20" s="166">
        <v>1</v>
      </c>
      <c r="B20" s="159">
        <v>2</v>
      </c>
    </row>
    <row r="21" spans="1:8" ht="35.1" customHeight="1" thickBot="1" x14ac:dyDescent="0.35">
      <c r="A21" s="10" t="s">
        <v>454</v>
      </c>
      <c r="B21" s="161"/>
    </row>
    <row r="22" spans="1:8" ht="35.1" customHeight="1" thickBot="1" x14ac:dyDescent="0.35">
      <c r="A22" s="10" t="s">
        <v>455</v>
      </c>
      <c r="B22" s="161"/>
    </row>
    <row r="23" spans="1:8" ht="35.1" customHeight="1" thickBot="1" x14ac:dyDescent="0.35">
      <c r="A23" s="10" t="s">
        <v>456</v>
      </c>
      <c r="B23" s="161"/>
    </row>
    <row r="24" spans="1:8" ht="35.1" customHeight="1" thickBot="1" x14ac:dyDescent="0.35">
      <c r="A24" s="10" t="s">
        <v>457</v>
      </c>
      <c r="B24" s="161"/>
    </row>
    <row r="25" spans="1:8" ht="35.1" customHeight="1" thickBot="1" x14ac:dyDescent="0.35">
      <c r="A25" s="71" t="s">
        <v>458</v>
      </c>
      <c r="B25" s="161"/>
    </row>
    <row r="26" spans="1:8" ht="35.1" customHeight="1" thickBot="1" x14ac:dyDescent="0.35">
      <c r="A26" s="71" t="s">
        <v>459</v>
      </c>
      <c r="B26" s="161"/>
    </row>
    <row r="27" spans="1:8" ht="35.1" customHeight="1" thickBot="1" x14ac:dyDescent="0.35">
      <c r="A27" s="71" t="s">
        <v>460</v>
      </c>
      <c r="B27" s="566">
        <v>1</v>
      </c>
    </row>
    <row r="28" spans="1:8" ht="35.1" customHeight="1" thickBot="1" x14ac:dyDescent="0.35">
      <c r="A28" s="71" t="s">
        <v>461</v>
      </c>
      <c r="B28" s="566">
        <v>3</v>
      </c>
    </row>
    <row r="29" spans="1:8" ht="35.1" customHeight="1" thickBot="1" x14ac:dyDescent="0.35">
      <c r="A29" s="76" t="s">
        <v>22</v>
      </c>
      <c r="B29" s="561">
        <f>SUM(B21:B28)</f>
        <v>4</v>
      </c>
    </row>
    <row r="31" spans="1:8" ht="61.5" customHeight="1" x14ac:dyDescent="0.3">
      <c r="A31" s="740" t="s">
        <v>462</v>
      </c>
      <c r="B31" s="740"/>
      <c r="C31" s="740"/>
      <c r="D31" s="740"/>
      <c r="E31" s="740"/>
      <c r="F31" s="740"/>
      <c r="G31" s="740"/>
      <c r="H31" s="740"/>
    </row>
    <row r="33" spans="1:8" ht="18.75" customHeight="1" x14ac:dyDescent="0.3">
      <c r="A33" s="670" t="s">
        <v>463</v>
      </c>
      <c r="B33" s="670"/>
      <c r="C33" s="670"/>
      <c r="D33" s="670"/>
      <c r="E33" s="670"/>
      <c r="F33" s="670"/>
      <c r="G33" s="670"/>
      <c r="H33" s="670"/>
    </row>
    <row r="34" spans="1:8" ht="15" thickBot="1" x14ac:dyDescent="0.35">
      <c r="D34" s="221" t="s">
        <v>622</v>
      </c>
      <c r="E34" s="221"/>
    </row>
    <row r="35" spans="1:8" ht="20.25" customHeight="1" thickBot="1" x14ac:dyDescent="0.35">
      <c r="A35" s="183" t="s">
        <v>44</v>
      </c>
      <c r="B35" s="184" t="s">
        <v>464</v>
      </c>
    </row>
    <row r="36" spans="1:8" ht="15" thickBot="1" x14ac:dyDescent="0.35">
      <c r="A36" s="185">
        <v>1</v>
      </c>
      <c r="B36" s="186">
        <v>2</v>
      </c>
    </row>
    <row r="37" spans="1:8" ht="20.100000000000001" customHeight="1" thickBot="1" x14ac:dyDescent="0.35">
      <c r="A37" s="187" t="s">
        <v>465</v>
      </c>
      <c r="B37" s="188"/>
    </row>
    <row r="38" spans="1:8" ht="20.100000000000001" customHeight="1" thickBot="1" x14ac:dyDescent="0.35">
      <c r="A38" s="187" t="s">
        <v>466</v>
      </c>
      <c r="B38" s="188"/>
    </row>
    <row r="39" spans="1:8" ht="20.100000000000001" customHeight="1" thickBot="1" x14ac:dyDescent="0.35">
      <c r="A39" s="187" t="s">
        <v>467</v>
      </c>
      <c r="B39" s="188"/>
    </row>
  </sheetData>
  <mergeCells count="10">
    <mergeCell ref="A15:H15"/>
    <mergeCell ref="A17:H17"/>
    <mergeCell ref="A1:H1"/>
    <mergeCell ref="A31:H31"/>
    <mergeCell ref="A33:H33"/>
    <mergeCell ref="A5:H5"/>
    <mergeCell ref="A6:H6"/>
    <mergeCell ref="A8:H8"/>
    <mergeCell ref="A9:H9"/>
    <mergeCell ref="A12:H12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O51"/>
  <sheetViews>
    <sheetView view="pageBreakPreview" zoomScale="70" zoomScaleNormal="110" zoomScaleSheetLayoutView="70" workbookViewId="0">
      <selection activeCell="AB15" sqref="AB15"/>
    </sheetView>
  </sheetViews>
  <sheetFormatPr defaultRowHeight="14.4" x14ac:dyDescent="0.3"/>
  <cols>
    <col min="1" max="1" width="33.109375" customWidth="1"/>
    <col min="2" max="2" width="20.5546875" customWidth="1"/>
    <col min="3" max="3" width="20.44140625" customWidth="1"/>
    <col min="4" max="5" width="18" customWidth="1"/>
    <col min="6" max="6" width="14.33203125" customWidth="1"/>
    <col min="7" max="7" width="12.5546875" customWidth="1"/>
  </cols>
  <sheetData>
    <row r="1" spans="1:15" ht="18" x14ac:dyDescent="0.35">
      <c r="A1" s="709" t="s">
        <v>615</v>
      </c>
      <c r="B1" s="709"/>
      <c r="C1" s="709"/>
      <c r="D1" s="709"/>
      <c r="E1" s="709"/>
      <c r="F1" s="709"/>
      <c r="G1" s="709"/>
      <c r="H1" s="107"/>
    </row>
    <row r="3" spans="1:15" ht="51.75" customHeight="1" x14ac:dyDescent="0.3">
      <c r="A3" s="670" t="s">
        <v>908</v>
      </c>
      <c r="B3" s="670"/>
      <c r="C3" s="670"/>
      <c r="D3" s="670"/>
      <c r="E3" s="670"/>
      <c r="F3" s="670"/>
      <c r="G3" s="670"/>
      <c r="H3" s="189"/>
      <c r="I3" s="189"/>
      <c r="J3" s="189"/>
      <c r="K3" s="189"/>
      <c r="L3" s="189"/>
      <c r="M3" s="189"/>
      <c r="N3" s="189"/>
      <c r="O3" s="189"/>
    </row>
    <row r="4" spans="1:15" ht="15" thickBot="1" x14ac:dyDescent="0.35"/>
    <row r="5" spans="1:15" ht="35.1" customHeight="1" thickBot="1" x14ac:dyDescent="0.35">
      <c r="A5" s="671" t="s">
        <v>44</v>
      </c>
      <c r="B5" s="693" t="s">
        <v>468</v>
      </c>
      <c r="C5" s="694"/>
    </row>
    <row r="6" spans="1:15" ht="24.75" customHeight="1" x14ac:dyDescent="0.3">
      <c r="A6" s="672"/>
      <c r="B6" s="165" t="s">
        <v>469</v>
      </c>
      <c r="C6" s="158" t="s">
        <v>471</v>
      </c>
    </row>
    <row r="7" spans="1:15" ht="30" customHeight="1" thickBot="1" x14ac:dyDescent="0.35">
      <c r="A7" s="673"/>
      <c r="B7" s="166" t="s">
        <v>470</v>
      </c>
      <c r="C7" s="159" t="s">
        <v>472</v>
      </c>
    </row>
    <row r="8" spans="1:15" ht="20.25" customHeight="1" thickBot="1" x14ac:dyDescent="0.35">
      <c r="A8" s="166">
        <v>1</v>
      </c>
      <c r="B8" s="166">
        <v>2</v>
      </c>
      <c r="C8" s="159">
        <v>3</v>
      </c>
    </row>
    <row r="9" spans="1:15" ht="35.1" customHeight="1" thickBot="1" x14ac:dyDescent="0.35">
      <c r="A9" s="71" t="s">
        <v>473</v>
      </c>
      <c r="B9" s="10"/>
      <c r="C9" s="161"/>
    </row>
    <row r="10" spans="1:15" ht="35.1" customHeight="1" thickBot="1" x14ac:dyDescent="0.35">
      <c r="A10" s="71" t="s">
        <v>474</v>
      </c>
      <c r="B10" s="10"/>
      <c r="C10" s="161"/>
    </row>
    <row r="11" spans="1:15" ht="35.1" customHeight="1" thickBot="1" x14ac:dyDescent="0.35">
      <c r="A11" s="71" t="s">
        <v>475</v>
      </c>
      <c r="B11" s="10"/>
      <c r="C11" s="161"/>
    </row>
    <row r="13" spans="1:15" ht="67.5" customHeight="1" x14ac:dyDescent="0.3">
      <c r="A13" s="670" t="s">
        <v>476</v>
      </c>
      <c r="B13" s="670"/>
      <c r="C13" s="670"/>
      <c r="D13" s="670"/>
      <c r="E13" s="670"/>
      <c r="F13" s="670"/>
      <c r="G13" s="670"/>
    </row>
    <row r="15" spans="1:15" ht="23.25" customHeight="1" x14ac:dyDescent="0.3">
      <c r="A15" s="670" t="s">
        <v>909</v>
      </c>
      <c r="B15" s="670"/>
      <c r="C15" s="670"/>
      <c r="D15" s="670"/>
      <c r="E15" s="670"/>
      <c r="F15" s="670"/>
      <c r="G15" s="670"/>
    </row>
    <row r="16" spans="1:15" ht="14.25" customHeight="1" thickBot="1" x14ac:dyDescent="0.35"/>
    <row r="17" spans="1:7" ht="15" customHeight="1" x14ac:dyDescent="0.3">
      <c r="A17" s="671" t="s">
        <v>44</v>
      </c>
      <c r="B17" s="671" t="s">
        <v>477</v>
      </c>
      <c r="C17" s="671" t="s">
        <v>478</v>
      </c>
      <c r="D17" s="671" t="s">
        <v>479</v>
      </c>
      <c r="E17" s="671" t="s">
        <v>74</v>
      </c>
      <c r="F17" s="742" t="s">
        <v>480</v>
      </c>
      <c r="G17" s="743"/>
    </row>
    <row r="18" spans="1:7" ht="8.25" customHeight="1" thickBot="1" x14ac:dyDescent="0.35">
      <c r="A18" s="672"/>
      <c r="B18" s="672"/>
      <c r="C18" s="672"/>
      <c r="D18" s="672"/>
      <c r="E18" s="672"/>
      <c r="F18" s="744"/>
      <c r="G18" s="745"/>
    </row>
    <row r="19" spans="1:7" x14ac:dyDescent="0.3">
      <c r="A19" s="672"/>
      <c r="B19" s="672"/>
      <c r="C19" s="672"/>
      <c r="D19" s="672"/>
      <c r="E19" s="672"/>
      <c r="F19" s="720" t="s">
        <v>481</v>
      </c>
      <c r="G19" s="158" t="s">
        <v>482</v>
      </c>
    </row>
    <row r="20" spans="1:7" ht="13.5" customHeight="1" thickBot="1" x14ac:dyDescent="0.35">
      <c r="A20" s="673"/>
      <c r="B20" s="673"/>
      <c r="C20" s="673"/>
      <c r="D20" s="673"/>
      <c r="E20" s="673"/>
      <c r="F20" s="721"/>
      <c r="G20" s="159" t="s">
        <v>483</v>
      </c>
    </row>
    <row r="21" spans="1:7" ht="15" thickBot="1" x14ac:dyDescent="0.35">
      <c r="A21" s="166">
        <v>1</v>
      </c>
      <c r="B21" s="166">
        <v>2</v>
      </c>
      <c r="C21" s="166">
        <v>3</v>
      </c>
      <c r="D21" s="166">
        <v>4</v>
      </c>
      <c r="E21" s="166">
        <v>5</v>
      </c>
      <c r="F21" s="166">
        <v>6</v>
      </c>
      <c r="G21" s="159">
        <v>7</v>
      </c>
    </row>
    <row r="22" spans="1:7" ht="15" thickBot="1" x14ac:dyDescent="0.35">
      <c r="A22" s="71" t="s">
        <v>484</v>
      </c>
      <c r="B22" s="10"/>
      <c r="C22" s="10"/>
      <c r="D22" s="10"/>
      <c r="E22" s="10"/>
      <c r="F22" s="10"/>
      <c r="G22" s="161"/>
    </row>
    <row r="23" spans="1:7" ht="15" thickBot="1" x14ac:dyDescent="0.35">
      <c r="A23" s="84" t="s">
        <v>485</v>
      </c>
      <c r="B23" s="10"/>
      <c r="C23" s="10"/>
      <c r="D23" s="10"/>
      <c r="E23" s="10"/>
      <c r="F23" s="10"/>
      <c r="G23" s="161"/>
    </row>
    <row r="24" spans="1:7" ht="15" thickBot="1" x14ac:dyDescent="0.35">
      <c r="A24" s="84" t="s">
        <v>486</v>
      </c>
      <c r="B24" s="10"/>
      <c r="C24" s="10"/>
      <c r="D24" s="10"/>
      <c r="E24" s="10"/>
      <c r="F24" s="10"/>
      <c r="G24" s="161"/>
    </row>
    <row r="25" spans="1:7" ht="28.2" thickBot="1" x14ac:dyDescent="0.35">
      <c r="A25" s="84" t="s">
        <v>487</v>
      </c>
      <c r="B25" s="10"/>
      <c r="C25" s="10"/>
      <c r="D25" s="10"/>
      <c r="E25" s="10"/>
      <c r="F25" s="10"/>
      <c r="G25" s="161"/>
    </row>
    <row r="26" spans="1:7" ht="15" thickBot="1" x14ac:dyDescent="0.35">
      <c r="A26" s="71" t="s">
        <v>488</v>
      </c>
      <c r="B26" s="10"/>
      <c r="C26" s="10"/>
      <c r="D26" s="10"/>
      <c r="E26" s="10"/>
      <c r="F26" s="10"/>
      <c r="G26" s="161"/>
    </row>
    <row r="27" spans="1:7" ht="15" thickBot="1" x14ac:dyDescent="0.35">
      <c r="A27" s="84" t="s">
        <v>485</v>
      </c>
      <c r="B27" s="10"/>
      <c r="C27" s="10"/>
      <c r="D27" s="10"/>
      <c r="E27" s="10"/>
      <c r="F27" s="10"/>
      <c r="G27" s="161"/>
    </row>
    <row r="28" spans="1:7" ht="15" thickBot="1" x14ac:dyDescent="0.35">
      <c r="A28" s="84" t="s">
        <v>486</v>
      </c>
      <c r="B28" s="10"/>
      <c r="C28" s="10"/>
      <c r="D28" s="10"/>
      <c r="E28" s="10"/>
      <c r="F28" s="10"/>
      <c r="G28" s="161"/>
    </row>
    <row r="29" spans="1:7" ht="42" thickBot="1" x14ac:dyDescent="0.35">
      <c r="A29" s="191" t="s">
        <v>487</v>
      </c>
      <c r="B29" s="10"/>
      <c r="C29" s="10"/>
      <c r="D29" s="10"/>
      <c r="E29" s="10"/>
      <c r="F29" s="10"/>
      <c r="G29" s="161"/>
    </row>
    <row r="30" spans="1:7" ht="15" thickBot="1" x14ac:dyDescent="0.35">
      <c r="A30" s="71" t="s">
        <v>489</v>
      </c>
      <c r="B30" s="10"/>
      <c r="C30" s="10"/>
      <c r="D30" s="10"/>
      <c r="E30" s="10"/>
      <c r="F30" s="10"/>
      <c r="G30" s="161"/>
    </row>
    <row r="31" spans="1:7" ht="15" thickBot="1" x14ac:dyDescent="0.35">
      <c r="A31" s="84" t="s">
        <v>485</v>
      </c>
      <c r="B31" s="10"/>
      <c r="C31" s="10"/>
      <c r="D31" s="10"/>
      <c r="E31" s="10"/>
      <c r="F31" s="10"/>
      <c r="G31" s="161"/>
    </row>
    <row r="32" spans="1:7" ht="15" thickBot="1" x14ac:dyDescent="0.35">
      <c r="A32" s="84" t="s">
        <v>486</v>
      </c>
      <c r="B32" s="10"/>
      <c r="C32" s="10"/>
      <c r="D32" s="10"/>
      <c r="E32" s="10"/>
      <c r="F32" s="10"/>
      <c r="G32" s="161"/>
    </row>
    <row r="33" spans="1:7" ht="42" thickBot="1" x14ac:dyDescent="0.35">
      <c r="A33" s="191" t="s">
        <v>487</v>
      </c>
      <c r="B33" s="10"/>
      <c r="C33" s="10"/>
      <c r="D33" s="10"/>
      <c r="E33" s="10"/>
      <c r="F33" s="10"/>
      <c r="G33" s="161"/>
    </row>
    <row r="34" spans="1:7" ht="15" thickBot="1" x14ac:dyDescent="0.35">
      <c r="A34" s="76" t="s">
        <v>22</v>
      </c>
      <c r="B34" s="10"/>
      <c r="C34" s="10"/>
      <c r="D34" s="10"/>
      <c r="E34" s="10"/>
      <c r="F34" s="10"/>
      <c r="G34" s="161"/>
    </row>
    <row r="36" spans="1:7" ht="42.75" customHeight="1" x14ac:dyDescent="0.3">
      <c r="A36" s="670" t="s">
        <v>490</v>
      </c>
      <c r="B36" s="670"/>
      <c r="C36" s="670"/>
      <c r="D36" s="670"/>
    </row>
    <row r="37" spans="1:7" ht="15.6" x14ac:dyDescent="0.3">
      <c r="A37" s="190" t="s">
        <v>491</v>
      </c>
    </row>
    <row r="38" spans="1:7" ht="15.6" x14ac:dyDescent="0.3">
      <c r="A38" s="190" t="s">
        <v>492</v>
      </c>
    </row>
    <row r="39" spans="1:7" ht="15.6" x14ac:dyDescent="0.3">
      <c r="A39" s="190" t="s">
        <v>493</v>
      </c>
    </row>
    <row r="40" spans="1:7" ht="15.6" x14ac:dyDescent="0.3">
      <c r="A40" s="190" t="s">
        <v>494</v>
      </c>
    </row>
    <row r="42" spans="1:7" ht="37.5" customHeight="1" x14ac:dyDescent="0.3">
      <c r="A42" s="701" t="s">
        <v>910</v>
      </c>
      <c r="B42" s="701"/>
      <c r="C42" s="701"/>
      <c r="D42" s="701"/>
    </row>
    <row r="43" spans="1:7" ht="15" thickBot="1" x14ac:dyDescent="0.35"/>
    <row r="44" spans="1:7" x14ac:dyDescent="0.3">
      <c r="A44" s="671" t="s">
        <v>44</v>
      </c>
      <c r="B44" s="24"/>
      <c r="C44" s="695" t="s">
        <v>497</v>
      </c>
      <c r="D44" s="696"/>
    </row>
    <row r="45" spans="1:7" ht="12" customHeight="1" thickBot="1" x14ac:dyDescent="0.35">
      <c r="A45" s="672"/>
      <c r="B45" s="165" t="s">
        <v>495</v>
      </c>
      <c r="C45" s="699"/>
      <c r="D45" s="700"/>
    </row>
    <row r="46" spans="1:7" ht="15" thickBot="1" x14ac:dyDescent="0.35">
      <c r="A46" s="673"/>
      <c r="B46" s="166" t="s">
        <v>496</v>
      </c>
      <c r="C46" s="166" t="s">
        <v>498</v>
      </c>
      <c r="D46" s="159" t="s">
        <v>499</v>
      </c>
    </row>
    <row r="47" spans="1:7" ht="15" thickBot="1" x14ac:dyDescent="0.35">
      <c r="A47" s="166">
        <v>1</v>
      </c>
      <c r="B47" s="166">
        <v>2</v>
      </c>
      <c r="C47" s="166">
        <v>3</v>
      </c>
      <c r="D47" s="159">
        <v>4</v>
      </c>
    </row>
    <row r="48" spans="1:7" ht="28.5" customHeight="1" thickBot="1" x14ac:dyDescent="0.35">
      <c r="A48" s="71" t="s">
        <v>500</v>
      </c>
      <c r="B48" s="10"/>
      <c r="C48" s="10"/>
      <c r="D48" s="161"/>
    </row>
    <row r="49" spans="1:4" ht="24.9" customHeight="1" thickBot="1" x14ac:dyDescent="0.35">
      <c r="A49" s="71" t="s">
        <v>501</v>
      </c>
      <c r="B49" s="10"/>
      <c r="C49" s="10"/>
      <c r="D49" s="161"/>
    </row>
    <row r="50" spans="1:4" ht="24.9" customHeight="1" thickBot="1" x14ac:dyDescent="0.35">
      <c r="A50" s="71" t="s">
        <v>502</v>
      </c>
      <c r="B50" s="10"/>
      <c r="C50" s="10"/>
      <c r="D50" s="161"/>
    </row>
    <row r="51" spans="1:4" ht="24.9" customHeight="1" thickBot="1" x14ac:dyDescent="0.35">
      <c r="A51" s="71" t="s">
        <v>503</v>
      </c>
      <c r="B51" s="10"/>
      <c r="C51" s="10"/>
      <c r="D51" s="161"/>
    </row>
  </sheetData>
  <mergeCells count="17">
    <mergeCell ref="A3:G3"/>
    <mergeCell ref="B5:C5"/>
    <mergeCell ref="A5:A7"/>
    <mergeCell ref="A1:G1"/>
    <mergeCell ref="F17:G18"/>
    <mergeCell ref="F19:F20"/>
    <mergeCell ref="A13:G13"/>
    <mergeCell ref="A15:G15"/>
    <mergeCell ref="A17:A20"/>
    <mergeCell ref="B17:B20"/>
    <mergeCell ref="C17:C20"/>
    <mergeCell ref="E17:E20"/>
    <mergeCell ref="A36:D36"/>
    <mergeCell ref="A42:D42"/>
    <mergeCell ref="C44:D45"/>
    <mergeCell ref="A44:A46"/>
    <mergeCell ref="D17:D20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K41"/>
  <sheetViews>
    <sheetView view="pageBreakPreview" topLeftCell="A10" zoomScale="90" zoomScaleNormal="100" zoomScaleSheetLayoutView="90" workbookViewId="0">
      <selection activeCell="O15" sqref="O15"/>
    </sheetView>
  </sheetViews>
  <sheetFormatPr defaultRowHeight="14.4" x14ac:dyDescent="0.3"/>
  <cols>
    <col min="1" max="1" width="38" customWidth="1"/>
    <col min="2" max="4" width="22.6640625" customWidth="1"/>
  </cols>
  <sheetData>
    <row r="1" spans="1:11" ht="18" x14ac:dyDescent="0.35">
      <c r="A1" s="87" t="s">
        <v>613</v>
      </c>
      <c r="B1" s="87"/>
      <c r="C1" s="87"/>
      <c r="D1" s="87"/>
      <c r="E1" s="87"/>
      <c r="F1" s="87"/>
      <c r="G1" s="107"/>
    </row>
    <row r="3" spans="1:11" ht="18" x14ac:dyDescent="0.35">
      <c r="A3" s="132" t="s">
        <v>504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5" spans="1:11" ht="45.75" customHeight="1" x14ac:dyDescent="0.3">
      <c r="A5" s="670" t="s">
        <v>505</v>
      </c>
      <c r="B5" s="670"/>
      <c r="C5" s="670"/>
      <c r="D5" s="670"/>
      <c r="E5" s="56"/>
      <c r="F5" s="56"/>
      <c r="G5" s="56"/>
      <c r="H5" s="56"/>
      <c r="I5" s="56"/>
      <c r="J5" s="56"/>
      <c r="K5" s="56"/>
    </row>
    <row r="7" spans="1:11" ht="30.75" customHeight="1" x14ac:dyDescent="0.3">
      <c r="A7" s="670" t="s">
        <v>506</v>
      </c>
      <c r="B7" s="670"/>
      <c r="C7" s="670"/>
      <c r="D7" s="670"/>
      <c r="E7" s="56"/>
      <c r="F7" s="56"/>
      <c r="G7" s="56"/>
      <c r="H7" s="56"/>
      <c r="I7" s="56"/>
      <c r="J7" s="56"/>
      <c r="K7" s="56"/>
    </row>
    <row r="8" spans="1:11" ht="15" thickBot="1" x14ac:dyDescent="0.35">
      <c r="D8" s="221" t="s">
        <v>905</v>
      </c>
    </row>
    <row r="9" spans="1:11" ht="15" thickBot="1" x14ac:dyDescent="0.35">
      <c r="A9" s="163" t="s">
        <v>507</v>
      </c>
      <c r="B9" s="86" t="s">
        <v>142</v>
      </c>
    </row>
    <row r="10" spans="1:11" ht="15" thickBot="1" x14ac:dyDescent="0.35">
      <c r="A10" s="166">
        <v>1</v>
      </c>
      <c r="B10" s="159">
        <v>2</v>
      </c>
    </row>
    <row r="11" spans="1:11" ht="30" customHeight="1" thickBot="1" x14ac:dyDescent="0.35">
      <c r="A11" s="71" t="s">
        <v>508</v>
      </c>
      <c r="B11" s="161"/>
    </row>
    <row r="12" spans="1:11" ht="30" customHeight="1" thickBot="1" x14ac:dyDescent="0.35">
      <c r="A12" s="10"/>
      <c r="B12" s="161"/>
    </row>
    <row r="13" spans="1:11" ht="30" customHeight="1" thickBot="1" x14ac:dyDescent="0.35">
      <c r="A13" s="71" t="s">
        <v>509</v>
      </c>
      <c r="B13" s="161"/>
    </row>
    <row r="14" spans="1:11" ht="30" customHeight="1" thickBot="1" x14ac:dyDescent="0.35">
      <c r="A14" s="10"/>
      <c r="B14" s="161"/>
    </row>
    <row r="15" spans="1:11" ht="30" customHeight="1" thickBot="1" x14ac:dyDescent="0.35">
      <c r="A15" s="71" t="s">
        <v>510</v>
      </c>
      <c r="B15" s="161"/>
    </row>
    <row r="17" spans="1:4" ht="44.25" customHeight="1" x14ac:dyDescent="0.3">
      <c r="A17" s="670" t="s">
        <v>511</v>
      </c>
      <c r="B17" s="670"/>
      <c r="C17" s="670"/>
      <c r="D17" s="670"/>
    </row>
    <row r="20" spans="1:4" ht="73.5" customHeight="1" x14ac:dyDescent="0.3">
      <c r="A20" s="670" t="s">
        <v>512</v>
      </c>
      <c r="B20" s="670"/>
      <c r="C20" s="670"/>
      <c r="D20" s="670"/>
    </row>
    <row r="22" spans="1:4" ht="15.6" x14ac:dyDescent="0.3">
      <c r="A22" s="162" t="s">
        <v>513</v>
      </c>
      <c r="B22" s="193"/>
      <c r="D22" s="221" t="s">
        <v>905</v>
      </c>
    </row>
    <row r="23" spans="1:4" ht="15" thickBot="1" x14ac:dyDescent="0.35"/>
    <row r="24" spans="1:4" x14ac:dyDescent="0.3">
      <c r="A24" s="671" t="s">
        <v>514</v>
      </c>
      <c r="B24" s="671" t="s">
        <v>515</v>
      </c>
      <c r="C24" s="157" t="s">
        <v>516</v>
      </c>
    </row>
    <row r="25" spans="1:4" ht="15" thickBot="1" x14ac:dyDescent="0.35">
      <c r="A25" s="673"/>
      <c r="B25" s="673"/>
      <c r="C25" s="159" t="s">
        <v>517</v>
      </c>
    </row>
    <row r="26" spans="1:4" ht="15" thickBot="1" x14ac:dyDescent="0.35">
      <c r="A26" s="166">
        <v>1</v>
      </c>
      <c r="B26" s="166">
        <v>2</v>
      </c>
      <c r="C26" s="159">
        <v>3</v>
      </c>
    </row>
    <row r="27" spans="1:4" ht="24.9" customHeight="1" thickBot="1" x14ac:dyDescent="0.35">
      <c r="A27" s="10"/>
      <c r="B27" s="10"/>
      <c r="C27" s="161"/>
    </row>
    <row r="28" spans="1:4" ht="24.9" customHeight="1" thickBot="1" x14ac:dyDescent="0.35">
      <c r="A28" s="10"/>
      <c r="B28" s="10"/>
      <c r="C28" s="161"/>
    </row>
    <row r="30" spans="1:4" ht="39" customHeight="1" x14ac:dyDescent="0.3">
      <c r="A30" s="670" t="s">
        <v>518</v>
      </c>
      <c r="B30" s="670"/>
      <c r="C30" s="670"/>
      <c r="D30" s="670"/>
    </row>
    <row r="31" spans="1:4" ht="14.25" customHeight="1" x14ac:dyDescent="0.3">
      <c r="A31" s="222" t="s">
        <v>623</v>
      </c>
      <c r="B31" s="156"/>
      <c r="C31" s="156"/>
      <c r="D31" s="156"/>
    </row>
    <row r="32" spans="1:4" ht="21.75" customHeight="1" x14ac:dyDescent="0.3">
      <c r="A32" s="162" t="s">
        <v>523</v>
      </c>
      <c r="B32" s="156"/>
      <c r="C32" s="156"/>
      <c r="D32" s="156"/>
    </row>
    <row r="33" spans="1:4" ht="15" thickBot="1" x14ac:dyDescent="0.35"/>
    <row r="34" spans="1:4" x14ac:dyDescent="0.3">
      <c r="A34" s="671" t="s">
        <v>44</v>
      </c>
      <c r="B34" s="695" t="s">
        <v>519</v>
      </c>
      <c r="C34" s="696"/>
      <c r="D34" s="160"/>
    </row>
    <row r="35" spans="1:4" ht="15" thickBot="1" x14ac:dyDescent="0.35">
      <c r="A35" s="672"/>
      <c r="B35" s="699"/>
      <c r="C35" s="700"/>
      <c r="D35" s="158" t="s">
        <v>520</v>
      </c>
    </row>
    <row r="36" spans="1:4" x14ac:dyDescent="0.3">
      <c r="A36" s="672"/>
      <c r="B36" s="671" t="s">
        <v>521</v>
      </c>
      <c r="C36" s="671" t="s">
        <v>522</v>
      </c>
      <c r="D36" s="158" t="s">
        <v>281</v>
      </c>
    </row>
    <row r="37" spans="1:4" ht="15" thickBot="1" x14ac:dyDescent="0.35">
      <c r="A37" s="673"/>
      <c r="B37" s="673"/>
      <c r="C37" s="673"/>
      <c r="D37" s="80"/>
    </row>
    <row r="38" spans="1:4" ht="15" thickBot="1" x14ac:dyDescent="0.35">
      <c r="A38" s="166">
        <v>1</v>
      </c>
      <c r="B38" s="166">
        <v>2</v>
      </c>
      <c r="C38" s="166">
        <v>3</v>
      </c>
      <c r="D38" s="159">
        <v>4</v>
      </c>
    </row>
    <row r="39" spans="1:4" ht="20.100000000000001" customHeight="1" thickBot="1" x14ac:dyDescent="0.35">
      <c r="A39" s="10"/>
      <c r="B39" s="10"/>
      <c r="C39" s="10"/>
      <c r="D39" s="161"/>
    </row>
    <row r="40" spans="1:4" ht="20.100000000000001" customHeight="1" thickBot="1" x14ac:dyDescent="0.35">
      <c r="A40" s="10"/>
      <c r="B40" s="10"/>
      <c r="C40" s="10"/>
      <c r="D40" s="161"/>
    </row>
    <row r="41" spans="1:4" ht="20.100000000000001" customHeight="1" thickBot="1" x14ac:dyDescent="0.35">
      <c r="A41" s="10"/>
      <c r="B41" s="10"/>
      <c r="C41" s="10"/>
      <c r="D41" s="161"/>
    </row>
  </sheetData>
  <mergeCells count="11">
    <mergeCell ref="C36:C37"/>
    <mergeCell ref="B36:B37"/>
    <mergeCell ref="A34:A37"/>
    <mergeCell ref="A5:D5"/>
    <mergeCell ref="A17:D17"/>
    <mergeCell ref="A7:D7"/>
    <mergeCell ref="A20:D20"/>
    <mergeCell ref="B24:B25"/>
    <mergeCell ref="A24:A25"/>
    <mergeCell ref="A30:D30"/>
    <mergeCell ref="B34:C35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S48"/>
  <sheetViews>
    <sheetView view="pageBreakPreview" topLeftCell="A10" zoomScale="70" zoomScaleNormal="100" zoomScaleSheetLayoutView="70" workbookViewId="0">
      <selection activeCell="Z22" sqref="Z22"/>
    </sheetView>
  </sheetViews>
  <sheetFormatPr defaultRowHeight="14.4" x14ac:dyDescent="0.3"/>
  <cols>
    <col min="1" max="1" width="19" customWidth="1"/>
    <col min="2" max="2" width="16.88671875" customWidth="1"/>
    <col min="12" max="12" width="8.6640625" customWidth="1"/>
    <col min="13" max="13" width="9.109375" hidden="1" customWidth="1"/>
  </cols>
  <sheetData>
    <row r="1" spans="1:14" ht="18" x14ac:dyDescent="0.35">
      <c r="A1" s="87" t="s">
        <v>613</v>
      </c>
      <c r="B1" s="8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3" spans="1:14" ht="18" x14ac:dyDescent="0.3">
      <c r="A3" s="132" t="s">
        <v>524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5" spans="1:14" ht="15.6" x14ac:dyDescent="0.3">
      <c r="A5" s="45" t="s">
        <v>525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</row>
    <row r="6" spans="1:14" ht="15.6" x14ac:dyDescent="0.3">
      <c r="A6" s="45" t="s">
        <v>526</v>
      </c>
      <c r="B6" s="45"/>
      <c r="C6" s="45"/>
      <c r="D6" s="45"/>
      <c r="E6" s="45"/>
      <c r="F6" s="45"/>
      <c r="G6" s="45"/>
      <c r="H6" s="46"/>
      <c r="I6" s="46"/>
      <c r="J6" s="46"/>
      <c r="K6" s="46"/>
      <c r="L6" s="46"/>
      <c r="M6" s="46"/>
    </row>
    <row r="7" spans="1:14" ht="15.6" x14ac:dyDescent="0.3">
      <c r="A7" s="45" t="s">
        <v>527</v>
      </c>
      <c r="B7" s="45"/>
      <c r="C7" s="45"/>
      <c r="D7" s="45"/>
      <c r="E7" s="45"/>
      <c r="F7" s="45"/>
      <c r="G7" s="45"/>
      <c r="H7" s="46"/>
      <c r="I7" s="46"/>
      <c r="J7" s="46"/>
      <c r="K7" s="46"/>
      <c r="L7" s="46"/>
      <c r="M7" s="46"/>
    </row>
    <row r="8" spans="1:14" ht="25.5" customHeight="1" x14ac:dyDescent="0.3">
      <c r="A8" s="670" t="s">
        <v>528</v>
      </c>
      <c r="B8" s="670"/>
      <c r="C8" s="670"/>
      <c r="D8" s="670"/>
      <c r="E8" s="670"/>
      <c r="F8" s="670"/>
      <c r="G8" s="670"/>
      <c r="H8" s="670"/>
      <c r="I8" s="670"/>
      <c r="J8" s="45"/>
      <c r="K8" s="45"/>
      <c r="L8" s="77"/>
      <c r="M8" s="77"/>
      <c r="N8" s="74"/>
    </row>
    <row r="9" spans="1:14" ht="37.5" customHeight="1" x14ac:dyDescent="0.3">
      <c r="A9" s="670" t="s">
        <v>529</v>
      </c>
      <c r="B9" s="670"/>
      <c r="C9" s="670"/>
      <c r="D9" s="670"/>
      <c r="E9" s="670"/>
      <c r="F9" s="670"/>
      <c r="G9" s="670"/>
      <c r="H9" s="670"/>
      <c r="I9" s="56"/>
      <c r="J9" s="56"/>
      <c r="K9" s="56"/>
      <c r="L9" s="56"/>
      <c r="M9" s="56"/>
    </row>
    <row r="10" spans="1:14" ht="15.6" x14ac:dyDescent="0.3">
      <c r="A10" s="678" t="s">
        <v>530</v>
      </c>
      <c r="B10" s="678"/>
      <c r="C10" s="678"/>
      <c r="D10" s="678"/>
      <c r="E10" s="678"/>
      <c r="F10" s="678"/>
      <c r="G10" s="678"/>
      <c r="H10" s="678"/>
      <c r="I10" s="678"/>
      <c r="J10" s="678"/>
      <c r="K10" s="678"/>
      <c r="L10" s="678"/>
      <c r="M10" s="678"/>
    </row>
    <row r="11" spans="1:14" ht="15.6" x14ac:dyDescent="0.3">
      <c r="A11" s="45" t="s">
        <v>531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4" ht="15.6" x14ac:dyDescent="0.3">
      <c r="A12" s="670" t="s">
        <v>532</v>
      </c>
      <c r="B12" s="670"/>
      <c r="C12" s="670"/>
      <c r="D12" s="670"/>
      <c r="E12" s="670"/>
      <c r="F12" s="670"/>
      <c r="G12" s="670"/>
      <c r="H12" s="670"/>
      <c r="I12" s="670"/>
      <c r="J12" s="670"/>
    </row>
    <row r="14" spans="1:14" x14ac:dyDescent="0.3">
      <c r="A14" s="196" t="s">
        <v>620</v>
      </c>
    </row>
    <row r="16" spans="1:14" ht="15.6" x14ac:dyDescent="0.3">
      <c r="A16" s="45" t="s">
        <v>533</v>
      </c>
      <c r="B16" s="46"/>
      <c r="C16" s="46"/>
      <c r="D16" s="46"/>
      <c r="E16" s="46"/>
    </row>
    <row r="18" spans="1:13" x14ac:dyDescent="0.3">
      <c r="A18" s="196" t="s">
        <v>620</v>
      </c>
    </row>
    <row r="20" spans="1:13" ht="91.5" customHeight="1" x14ac:dyDescent="0.3">
      <c r="A20" s="670" t="s">
        <v>534</v>
      </c>
      <c r="B20" s="670"/>
      <c r="C20" s="670"/>
      <c r="D20" s="670"/>
      <c r="E20" s="670"/>
      <c r="F20" s="670"/>
      <c r="G20" s="670"/>
      <c r="H20" s="670"/>
      <c r="I20" s="56"/>
      <c r="J20" s="56"/>
      <c r="K20" s="56"/>
      <c r="L20" s="56"/>
      <c r="M20" s="56"/>
    </row>
    <row r="22" spans="1:13" ht="45.75" customHeight="1" x14ac:dyDescent="0.3">
      <c r="A22" s="670" t="s">
        <v>535</v>
      </c>
      <c r="B22" s="670"/>
      <c r="C22" s="670"/>
      <c r="D22" s="670"/>
      <c r="E22" s="670"/>
      <c r="F22" s="670"/>
      <c r="G22" s="670"/>
      <c r="H22" s="670"/>
      <c r="I22" s="567" t="s">
        <v>622</v>
      </c>
    </row>
    <row r="23" spans="1:13" ht="15" thickBot="1" x14ac:dyDescent="0.35"/>
    <row r="24" spans="1:13" ht="42" thickBot="1" x14ac:dyDescent="0.35">
      <c r="A24" s="86" t="s">
        <v>536</v>
      </c>
      <c r="B24" s="175" t="s">
        <v>537</v>
      </c>
    </row>
    <row r="25" spans="1:13" ht="15" thickBot="1" x14ac:dyDescent="0.35">
      <c r="A25" s="171">
        <v>1</v>
      </c>
      <c r="B25" s="174">
        <v>2</v>
      </c>
    </row>
    <row r="26" spans="1:13" ht="20.100000000000001" customHeight="1" thickBot="1" x14ac:dyDescent="0.35">
      <c r="A26" s="169"/>
      <c r="B26" s="198"/>
    </row>
    <row r="27" spans="1:13" ht="20.100000000000001" customHeight="1" thickBot="1" x14ac:dyDescent="0.35">
      <c r="A27" s="169"/>
      <c r="B27" s="198"/>
    </row>
    <row r="28" spans="1:13" ht="20.100000000000001" customHeight="1" thickBot="1" x14ac:dyDescent="0.35">
      <c r="A28" s="169"/>
      <c r="B28" s="198"/>
    </row>
    <row r="30" spans="1:13" ht="42" customHeight="1" x14ac:dyDescent="0.3">
      <c r="A30" s="670" t="s">
        <v>538</v>
      </c>
      <c r="B30" s="670"/>
      <c r="C30" s="670"/>
      <c r="D30" s="670"/>
      <c r="E30" s="670"/>
      <c r="F30" s="670"/>
      <c r="G30" s="670"/>
      <c r="H30" s="670"/>
      <c r="I30" s="670"/>
      <c r="J30" s="670"/>
      <c r="K30" s="670"/>
    </row>
    <row r="31" spans="1:13" ht="15.6" x14ac:dyDescent="0.3">
      <c r="A31" s="670" t="s">
        <v>539</v>
      </c>
      <c r="B31" s="670"/>
      <c r="C31" s="670"/>
      <c r="D31" s="670"/>
      <c r="E31" s="670"/>
      <c r="F31" s="670"/>
      <c r="G31" s="670"/>
      <c r="H31" s="670"/>
      <c r="I31" s="670"/>
      <c r="J31" s="670"/>
      <c r="K31" s="670"/>
    </row>
    <row r="32" spans="1:13" ht="37.5" customHeight="1" x14ac:dyDescent="0.3">
      <c r="A32" s="670" t="s">
        <v>540</v>
      </c>
      <c r="B32" s="670"/>
      <c r="C32" s="670"/>
      <c r="D32" s="670"/>
      <c r="E32" s="670"/>
      <c r="F32" s="670"/>
      <c r="G32" s="670"/>
      <c r="H32" s="670"/>
      <c r="I32" s="670"/>
      <c r="J32" s="670"/>
      <c r="K32" s="670"/>
    </row>
    <row r="33" spans="1:19" ht="27.75" customHeight="1" x14ac:dyDescent="0.3">
      <c r="A33" s="670" t="s">
        <v>541</v>
      </c>
      <c r="B33" s="670"/>
      <c r="C33" s="670"/>
      <c r="D33" s="670"/>
      <c r="E33" s="670"/>
      <c r="F33" s="670"/>
      <c r="G33" s="670"/>
      <c r="H33" s="670"/>
      <c r="I33" s="670"/>
      <c r="J33" s="670"/>
      <c r="K33" s="670"/>
    </row>
    <row r="34" spans="1:19" ht="15.6" x14ac:dyDescent="0.3">
      <c r="A34" s="746" t="s">
        <v>543</v>
      </c>
      <c r="B34" s="746"/>
      <c r="C34" s="746"/>
      <c r="D34" s="746"/>
      <c r="E34" s="746"/>
      <c r="F34" s="746"/>
      <c r="G34" s="746"/>
      <c r="H34" s="746"/>
      <c r="I34" s="746"/>
      <c r="J34" s="746"/>
      <c r="K34" s="746"/>
    </row>
    <row r="35" spans="1:19" ht="15.6" x14ac:dyDescent="0.3">
      <c r="A35" s="746" t="s">
        <v>544</v>
      </c>
      <c r="B35" s="746"/>
      <c r="C35" s="746"/>
      <c r="D35" s="746"/>
      <c r="E35" s="746"/>
      <c r="F35" s="746"/>
      <c r="G35" s="746"/>
      <c r="H35" s="746"/>
      <c r="I35" s="746"/>
      <c r="J35" s="746"/>
      <c r="K35" s="746"/>
    </row>
    <row r="36" spans="1:19" ht="15.6" x14ac:dyDescent="0.3">
      <c r="A36" s="746" t="s">
        <v>545</v>
      </c>
      <c r="B36" s="746"/>
      <c r="C36" s="746"/>
      <c r="D36" s="746"/>
      <c r="E36" s="746"/>
      <c r="F36" s="746"/>
      <c r="G36" s="746"/>
      <c r="H36" s="746"/>
      <c r="I36" s="746"/>
      <c r="J36" s="746"/>
      <c r="K36" s="746"/>
    </row>
    <row r="37" spans="1:19" ht="15.6" x14ac:dyDescent="0.3">
      <c r="A37" s="746" t="s">
        <v>546</v>
      </c>
      <c r="B37" s="746"/>
      <c r="C37" s="746"/>
      <c r="D37" s="746"/>
      <c r="E37" s="746"/>
      <c r="F37" s="746"/>
      <c r="G37" s="746"/>
      <c r="H37" s="746"/>
      <c r="I37" s="746"/>
      <c r="J37" s="746"/>
      <c r="K37" s="746"/>
    </row>
    <row r="38" spans="1:19" ht="21" customHeight="1" x14ac:dyDescent="0.3">
      <c r="A38" s="670" t="s">
        <v>542</v>
      </c>
      <c r="B38" s="670"/>
      <c r="C38" s="670"/>
      <c r="D38" s="670"/>
      <c r="E38" s="670"/>
      <c r="F38" s="670"/>
      <c r="G38" s="670"/>
      <c r="H38" s="670"/>
      <c r="I38" s="670"/>
      <c r="J38" s="670"/>
      <c r="K38" s="670"/>
    </row>
    <row r="40" spans="1:19" ht="15.6" x14ac:dyDescent="0.3">
      <c r="A40" s="747" t="s">
        <v>547</v>
      </c>
      <c r="B40" s="747"/>
      <c r="C40" s="747"/>
      <c r="D40" s="747"/>
    </row>
    <row r="42" spans="1:19" ht="15.6" x14ac:dyDescent="0.3">
      <c r="A42" s="45" t="s">
        <v>548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1:19" ht="51.75" customHeight="1" x14ac:dyDescent="0.3">
      <c r="A43" s="670" t="s">
        <v>549</v>
      </c>
      <c r="B43" s="670"/>
      <c r="C43" s="670"/>
      <c r="D43" s="670"/>
      <c r="E43" s="670"/>
      <c r="F43" s="670"/>
      <c r="G43" s="670"/>
      <c r="H43" s="670"/>
      <c r="I43" s="670"/>
      <c r="J43" s="670"/>
      <c r="K43" s="670"/>
      <c r="L43" s="46"/>
      <c r="M43" s="46"/>
      <c r="N43" s="46"/>
      <c r="O43" s="46"/>
      <c r="P43" s="46"/>
      <c r="Q43" s="46"/>
      <c r="R43" s="46"/>
      <c r="S43" s="46"/>
    </row>
    <row r="44" spans="1:19" ht="46.5" customHeight="1" x14ac:dyDescent="0.3">
      <c r="A44" s="670" t="s">
        <v>550</v>
      </c>
      <c r="B44" s="670"/>
      <c r="C44" s="670"/>
      <c r="D44" s="670"/>
      <c r="E44" s="670"/>
      <c r="F44" s="670"/>
      <c r="G44" s="670"/>
      <c r="H44" s="670"/>
      <c r="I44" s="670"/>
      <c r="J44" s="670"/>
      <c r="K44" s="670"/>
      <c r="L44" s="46"/>
      <c r="M44" s="46"/>
      <c r="N44" s="46"/>
      <c r="O44" s="46"/>
      <c r="P44" s="46"/>
      <c r="Q44" s="46"/>
      <c r="R44" s="46"/>
      <c r="S44" s="46"/>
    </row>
    <row r="45" spans="1:19" ht="15.75" customHeight="1" x14ac:dyDescent="0.3">
      <c r="A45" s="747" t="s">
        <v>547</v>
      </c>
      <c r="B45" s="747"/>
      <c r="C45" s="747"/>
      <c r="D45" s="747"/>
      <c r="E45" s="172"/>
      <c r="F45" s="172"/>
      <c r="G45" s="172"/>
      <c r="H45" s="172"/>
      <c r="I45" s="172"/>
      <c r="J45" s="172"/>
      <c r="K45" s="172"/>
      <c r="L45" s="46"/>
      <c r="M45" s="46"/>
      <c r="N45" s="46"/>
      <c r="O45" s="46"/>
      <c r="P45" s="46"/>
      <c r="Q45" s="46"/>
      <c r="R45" s="46"/>
      <c r="S45" s="46"/>
    </row>
    <row r="46" spans="1:19" ht="38.25" customHeight="1" x14ac:dyDescent="0.3">
      <c r="A46" s="670" t="s">
        <v>551</v>
      </c>
      <c r="B46" s="670"/>
      <c r="C46" s="670"/>
      <c r="D46" s="670"/>
      <c r="E46" s="670"/>
      <c r="F46" s="670"/>
      <c r="G46" s="670"/>
      <c r="H46" s="670"/>
      <c r="I46" s="670"/>
      <c r="J46" s="670"/>
      <c r="K46" s="670"/>
      <c r="L46" s="46"/>
      <c r="M46" s="46"/>
      <c r="N46" s="46"/>
      <c r="O46" s="46"/>
      <c r="P46" s="46"/>
      <c r="Q46" s="46"/>
      <c r="R46" s="46"/>
      <c r="S46" s="46"/>
    </row>
    <row r="48" spans="1:19" ht="15.6" x14ac:dyDescent="0.3">
      <c r="A48" s="747" t="s">
        <v>547</v>
      </c>
      <c r="B48" s="747"/>
      <c r="C48" s="747"/>
    </row>
  </sheetData>
  <mergeCells count="21">
    <mergeCell ref="A8:I8"/>
    <mergeCell ref="A9:H9"/>
    <mergeCell ref="A46:K46"/>
    <mergeCell ref="A48:C48"/>
    <mergeCell ref="A36:K36"/>
    <mergeCell ref="A37:K37"/>
    <mergeCell ref="A38:K38"/>
    <mergeCell ref="A40:D40"/>
    <mergeCell ref="A43:K43"/>
    <mergeCell ref="A44:K44"/>
    <mergeCell ref="A45:D45"/>
    <mergeCell ref="A35:K35"/>
    <mergeCell ref="A10:M10"/>
    <mergeCell ref="A30:K30"/>
    <mergeCell ref="A31:K31"/>
    <mergeCell ref="A32:K32"/>
    <mergeCell ref="A33:K33"/>
    <mergeCell ref="A34:K34"/>
    <mergeCell ref="A12:J12"/>
    <mergeCell ref="A22:H22"/>
    <mergeCell ref="A20:H20"/>
  </mergeCells>
  <pageMargins left="0.7" right="0.7" top="0.75" bottom="0.75" header="0.3" footer="0.3"/>
  <pageSetup paperSize="9" scale="6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T20"/>
  <sheetViews>
    <sheetView view="pageBreakPreview" topLeftCell="A2" zoomScale="90" zoomScaleNormal="100" zoomScaleSheetLayoutView="90" workbookViewId="0">
      <selection activeCell="AB16" sqref="AB16"/>
    </sheetView>
  </sheetViews>
  <sheetFormatPr defaultRowHeight="14.4" x14ac:dyDescent="0.3"/>
  <sheetData>
    <row r="1" spans="1:20" ht="18" x14ac:dyDescent="0.35">
      <c r="A1" s="631" t="s">
        <v>613</v>
      </c>
      <c r="B1" s="631"/>
      <c r="C1" s="631"/>
      <c r="D1" s="631"/>
      <c r="E1" s="631"/>
      <c r="F1" s="631"/>
      <c r="G1" s="107"/>
      <c r="H1" s="107"/>
      <c r="I1" s="107"/>
      <c r="J1" s="107"/>
      <c r="K1" s="107"/>
    </row>
    <row r="3" spans="1:20" ht="38.25" customHeight="1" x14ac:dyDescent="0.3">
      <c r="A3" s="739" t="s">
        <v>552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</row>
    <row r="5" spans="1:20" ht="31.5" customHeight="1" x14ac:dyDescent="0.3">
      <c r="A5" s="746" t="s">
        <v>553</v>
      </c>
      <c r="B5" s="746"/>
      <c r="C5" s="746"/>
      <c r="D5" s="746"/>
      <c r="E5" s="746"/>
      <c r="F5" s="746"/>
      <c r="G5" s="746"/>
      <c r="H5" s="746"/>
      <c r="I5" s="746"/>
      <c r="J5" s="746"/>
      <c r="K5" s="746"/>
    </row>
    <row r="6" spans="1:20" ht="15.6" x14ac:dyDescent="0.3">
      <c r="A6" s="45" t="s">
        <v>554</v>
      </c>
      <c r="B6" s="77"/>
      <c r="C6" s="77"/>
      <c r="D6" s="77"/>
      <c r="E6" s="77"/>
      <c r="F6" s="74"/>
      <c r="G6" s="74"/>
    </row>
    <row r="7" spans="1:20" ht="18.75" customHeight="1" x14ac:dyDescent="0.3">
      <c r="A7" s="678" t="s">
        <v>559</v>
      </c>
      <c r="B7" s="678"/>
      <c r="C7" s="678"/>
      <c r="D7" s="678"/>
      <c r="E7" s="678"/>
      <c r="F7" s="678"/>
      <c r="G7" s="678"/>
      <c r="H7" s="678"/>
      <c r="I7" s="678"/>
      <c r="J7" s="678"/>
      <c r="K7" s="678"/>
    </row>
    <row r="8" spans="1:20" ht="20.25" customHeight="1" x14ac:dyDescent="0.3">
      <c r="A8" s="678" t="s">
        <v>557</v>
      </c>
      <c r="B8" s="678"/>
      <c r="C8" s="678"/>
      <c r="D8" s="678"/>
      <c r="E8" s="678"/>
      <c r="F8" s="678"/>
      <c r="G8" s="678"/>
      <c r="H8" s="678"/>
      <c r="I8" s="678"/>
      <c r="J8" s="678"/>
      <c r="K8" s="678"/>
    </row>
    <row r="9" spans="1:20" ht="38.25" customHeight="1" x14ac:dyDescent="0.3">
      <c r="A9" s="670" t="s">
        <v>560</v>
      </c>
      <c r="B9" s="670"/>
      <c r="C9" s="670"/>
      <c r="D9" s="670"/>
      <c r="E9" s="670"/>
      <c r="F9" s="670"/>
      <c r="G9" s="670"/>
      <c r="H9" s="670"/>
      <c r="I9" s="670"/>
      <c r="J9" s="670"/>
      <c r="K9" s="670"/>
      <c r="L9" s="45"/>
      <c r="M9" s="45"/>
      <c r="N9" s="45"/>
      <c r="O9" s="45"/>
      <c r="P9" s="45"/>
      <c r="Q9" s="45"/>
      <c r="R9" s="45"/>
      <c r="S9" s="45"/>
      <c r="T9" s="45"/>
    </row>
    <row r="10" spans="1:20" ht="15.6" x14ac:dyDescent="0.3">
      <c r="A10" s="45" t="s">
        <v>555</v>
      </c>
      <c r="B10" s="77"/>
      <c r="C10" s="77"/>
      <c r="D10" s="77"/>
      <c r="E10" s="77"/>
      <c r="F10" s="77"/>
      <c r="G10" s="46"/>
    </row>
    <row r="11" spans="1:20" ht="33" customHeight="1" x14ac:dyDescent="0.3">
      <c r="A11" s="670" t="s">
        <v>556</v>
      </c>
      <c r="B11" s="670"/>
      <c r="C11" s="670"/>
      <c r="D11" s="670"/>
      <c r="E11" s="670"/>
      <c r="F11" s="670"/>
      <c r="G11" s="670"/>
      <c r="H11" s="670"/>
      <c r="I11" s="670"/>
      <c r="J11" s="670"/>
    </row>
    <row r="12" spans="1:20" ht="15.6" x14ac:dyDescent="0.3">
      <c r="A12" s="678" t="s">
        <v>557</v>
      </c>
      <c r="B12" s="678"/>
      <c r="C12" s="678"/>
      <c r="D12" s="678"/>
      <c r="E12" s="678"/>
      <c r="F12" s="678"/>
      <c r="G12" s="678"/>
      <c r="H12" s="678"/>
      <c r="I12" s="678"/>
      <c r="J12" s="678"/>
    </row>
    <row r="13" spans="1:20" ht="15.6" x14ac:dyDescent="0.3">
      <c r="A13" s="670" t="s">
        <v>558</v>
      </c>
      <c r="B13" s="670"/>
      <c r="C13" s="670"/>
      <c r="D13" s="670"/>
      <c r="E13" s="670"/>
      <c r="F13" s="670"/>
      <c r="G13" s="670"/>
      <c r="H13" s="670"/>
      <c r="I13" s="670"/>
      <c r="J13" s="670"/>
    </row>
    <row r="15" spans="1:20" x14ac:dyDescent="0.3">
      <c r="A15" s="199" t="s">
        <v>547</v>
      </c>
      <c r="B15" s="199"/>
      <c r="C15" s="199"/>
      <c r="D15" s="199"/>
    </row>
    <row r="17" spans="1:10" ht="18" x14ac:dyDescent="0.3">
      <c r="A17" s="132" t="s">
        <v>561</v>
      </c>
    </row>
    <row r="19" spans="1:10" ht="89.25" customHeight="1" x14ac:dyDescent="0.3">
      <c r="A19" s="670" t="s">
        <v>562</v>
      </c>
      <c r="B19" s="670"/>
      <c r="C19" s="670"/>
      <c r="D19" s="670"/>
      <c r="E19" s="670"/>
      <c r="F19" s="670"/>
      <c r="G19" s="670"/>
      <c r="H19" s="670"/>
      <c r="I19" s="670"/>
      <c r="J19" s="670"/>
    </row>
    <row r="20" spans="1:10" x14ac:dyDescent="0.3">
      <c r="A20" s="221" t="s">
        <v>911</v>
      </c>
      <c r="B20" s="221"/>
      <c r="C20" s="221"/>
      <c r="D20" s="221"/>
      <c r="E20" s="221"/>
      <c r="F20" s="221"/>
    </row>
  </sheetData>
  <mergeCells count="10">
    <mergeCell ref="A1:F1"/>
    <mergeCell ref="A3:K3"/>
    <mergeCell ref="A5:K5"/>
    <mergeCell ref="A7:K7"/>
    <mergeCell ref="A19:J19"/>
    <mergeCell ref="A11:J11"/>
    <mergeCell ref="A12:J12"/>
    <mergeCell ref="A13:J13"/>
    <mergeCell ref="A8:K8"/>
    <mergeCell ref="A9:K9"/>
  </mergeCells>
  <pageMargins left="0.7" right="0.7" top="0.75" bottom="0.75" header="0.3" footer="0.3"/>
  <pageSetup paperSize="9" scale="8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  <pageSetUpPr fitToPage="1"/>
  </sheetPr>
  <dimension ref="A1:K35"/>
  <sheetViews>
    <sheetView view="pageBreakPreview" topLeftCell="A6" zoomScale="80" zoomScaleNormal="100" zoomScaleSheetLayoutView="80" workbookViewId="0">
      <selection activeCell="B30" sqref="B30:B35"/>
    </sheetView>
  </sheetViews>
  <sheetFormatPr defaultRowHeight="14.4" x14ac:dyDescent="0.3"/>
  <cols>
    <col min="1" max="1" width="34.5546875" customWidth="1"/>
    <col min="2" max="2" width="19.88671875" customWidth="1"/>
    <col min="3" max="3" width="21.109375" customWidth="1"/>
  </cols>
  <sheetData>
    <row r="1" spans="1:11" ht="18" x14ac:dyDescent="0.35">
      <c r="A1" s="87" t="s">
        <v>613</v>
      </c>
      <c r="B1" s="87"/>
      <c r="C1" s="87"/>
      <c r="D1" s="87"/>
      <c r="E1" s="87"/>
      <c r="F1" s="87"/>
      <c r="G1" s="107"/>
      <c r="H1" s="107"/>
      <c r="I1" s="107"/>
      <c r="J1" s="107"/>
      <c r="K1" s="107"/>
    </row>
    <row r="3" spans="1:11" ht="18" x14ac:dyDescent="0.3">
      <c r="A3" s="748" t="s">
        <v>563</v>
      </c>
      <c r="B3" s="748"/>
      <c r="C3" s="748"/>
    </row>
    <row r="5" spans="1:11" ht="56.25" customHeight="1" x14ac:dyDescent="0.3">
      <c r="A5" s="746" t="s">
        <v>564</v>
      </c>
      <c r="B5" s="746"/>
      <c r="C5" s="746"/>
    </row>
    <row r="7" spans="1:11" ht="23.25" customHeight="1" x14ac:dyDescent="0.3">
      <c r="A7" s="670" t="s">
        <v>565</v>
      </c>
      <c r="B7" s="670"/>
      <c r="C7" s="670"/>
    </row>
    <row r="8" spans="1:11" ht="23.25" customHeight="1" x14ac:dyDescent="0.3">
      <c r="A8" s="45" t="s">
        <v>912</v>
      </c>
      <c r="B8" s="172"/>
      <c r="C8" s="172"/>
    </row>
    <row r="9" spans="1:11" ht="15" thickBot="1" x14ac:dyDescent="0.35"/>
    <row r="10" spans="1:11" x14ac:dyDescent="0.3">
      <c r="A10" s="671" t="s">
        <v>44</v>
      </c>
      <c r="B10" s="218" t="s">
        <v>296</v>
      </c>
      <c r="C10" s="216" t="s">
        <v>297</v>
      </c>
    </row>
    <row r="11" spans="1:11" ht="15" thickBot="1" x14ac:dyDescent="0.35">
      <c r="A11" s="673"/>
      <c r="B11" s="219" t="s">
        <v>281</v>
      </c>
      <c r="C11" s="217" t="s">
        <v>281</v>
      </c>
    </row>
    <row r="12" spans="1:11" ht="15" thickBot="1" x14ac:dyDescent="0.35">
      <c r="A12" s="173">
        <v>1</v>
      </c>
      <c r="B12" s="173">
        <v>2</v>
      </c>
      <c r="C12" s="217">
        <v>3</v>
      </c>
    </row>
    <row r="13" spans="1:11" ht="35.1" customHeight="1" thickBot="1" x14ac:dyDescent="0.35">
      <c r="A13" s="10" t="s">
        <v>569</v>
      </c>
      <c r="B13" s="11"/>
      <c r="C13" s="220"/>
    </row>
    <row r="14" spans="1:11" ht="35.1" customHeight="1" thickBot="1" x14ac:dyDescent="0.35">
      <c r="A14" s="10" t="s">
        <v>570</v>
      </c>
      <c r="B14" s="11">
        <f>B15+B16</f>
        <v>0</v>
      </c>
      <c r="C14" s="220">
        <f>C15+C16</f>
        <v>0</v>
      </c>
    </row>
    <row r="15" spans="1:11" ht="35.1" customHeight="1" thickBot="1" x14ac:dyDescent="0.35">
      <c r="A15" s="10" t="s">
        <v>571</v>
      </c>
      <c r="B15" s="11"/>
      <c r="C15" s="220"/>
      <c r="F15" s="197"/>
    </row>
    <row r="16" spans="1:11" ht="35.1" customHeight="1" thickBot="1" x14ac:dyDescent="0.35">
      <c r="A16" s="10" t="s">
        <v>566</v>
      </c>
      <c r="B16" s="11"/>
      <c r="C16" s="220"/>
    </row>
    <row r="17" spans="1:3" ht="35.1" customHeight="1" thickBot="1" x14ac:dyDescent="0.35">
      <c r="A17" s="200" t="s">
        <v>572</v>
      </c>
      <c r="B17" s="11">
        <f>B18+B19</f>
        <v>0</v>
      </c>
      <c r="C17" s="75">
        <f>C18+C19</f>
        <v>0</v>
      </c>
    </row>
    <row r="18" spans="1:3" ht="35.1" customHeight="1" thickBot="1" x14ac:dyDescent="0.35">
      <c r="A18" s="10" t="s">
        <v>567</v>
      </c>
      <c r="B18" s="11"/>
      <c r="C18" s="220"/>
    </row>
    <row r="19" spans="1:3" ht="35.1" customHeight="1" thickBot="1" x14ac:dyDescent="0.35">
      <c r="A19" s="10" t="s">
        <v>566</v>
      </c>
      <c r="B19" s="11"/>
      <c r="C19" s="220"/>
    </row>
    <row r="20" spans="1:3" ht="35.1" customHeight="1" thickBot="1" x14ac:dyDescent="0.35">
      <c r="A20" s="10" t="s">
        <v>573</v>
      </c>
      <c r="B20" s="11"/>
      <c r="C20" s="220"/>
    </row>
    <row r="21" spans="1:3" ht="35.1" customHeight="1" thickBot="1" x14ac:dyDescent="0.35">
      <c r="A21" s="10" t="s">
        <v>574</v>
      </c>
      <c r="B21" s="11"/>
      <c r="C21" s="220"/>
    </row>
    <row r="22" spans="1:3" ht="35.1" customHeight="1" thickBot="1" x14ac:dyDescent="0.35">
      <c r="A22" s="10" t="s">
        <v>575</v>
      </c>
      <c r="B22" s="11"/>
      <c r="C22" s="220"/>
    </row>
    <row r="23" spans="1:3" ht="35.1" customHeight="1" thickBot="1" x14ac:dyDescent="0.35">
      <c r="A23" s="76" t="s">
        <v>568</v>
      </c>
      <c r="B23" s="15">
        <f>B13+B14+B17+B20+B21+B22</f>
        <v>0</v>
      </c>
      <c r="C23" s="16">
        <f>C13+C14+C17+C20+C21+C22</f>
        <v>0</v>
      </c>
    </row>
    <row r="25" spans="1:3" x14ac:dyDescent="0.3">
      <c r="A25" s="2" t="s">
        <v>576</v>
      </c>
      <c r="C25" s="221" t="s">
        <v>905</v>
      </c>
    </row>
    <row r="26" spans="1:3" ht="15" thickBot="1" x14ac:dyDescent="0.35"/>
    <row r="27" spans="1:3" x14ac:dyDescent="0.3">
      <c r="A27" s="671" t="s">
        <v>44</v>
      </c>
      <c r="B27" s="216" t="s">
        <v>297</v>
      </c>
    </row>
    <row r="28" spans="1:3" ht="15" thickBot="1" x14ac:dyDescent="0.35">
      <c r="A28" s="673"/>
      <c r="B28" s="217" t="s">
        <v>281</v>
      </c>
    </row>
    <row r="29" spans="1:3" ht="15" thickBot="1" x14ac:dyDescent="0.35">
      <c r="A29" s="173">
        <v>1</v>
      </c>
      <c r="B29" s="171">
        <v>2</v>
      </c>
    </row>
    <row r="30" spans="1:3" ht="26.25" customHeight="1" thickBot="1" x14ac:dyDescent="0.35">
      <c r="A30" s="14" t="s">
        <v>577</v>
      </c>
      <c r="B30" s="210">
        <f>SUM(B31:B35)</f>
        <v>3272328.7899999996</v>
      </c>
    </row>
    <row r="31" spans="1:3" ht="33.75" customHeight="1" thickBot="1" x14ac:dyDescent="0.35">
      <c r="A31" s="10" t="s">
        <v>578</v>
      </c>
      <c r="B31" s="209"/>
    </row>
    <row r="32" spans="1:3" ht="34.5" customHeight="1" thickBot="1" x14ac:dyDescent="0.35">
      <c r="A32" s="10" t="s">
        <v>607</v>
      </c>
      <c r="B32" s="209"/>
    </row>
    <row r="33" spans="1:2" ht="30.75" customHeight="1" thickBot="1" x14ac:dyDescent="0.35">
      <c r="A33" s="10" t="s">
        <v>608</v>
      </c>
      <c r="B33" s="209">
        <f>III.RZiS!D19</f>
        <v>3221930.9099999997</v>
      </c>
    </row>
    <row r="34" spans="1:2" ht="22.5" customHeight="1" thickBot="1" x14ac:dyDescent="0.35">
      <c r="A34" s="10" t="s">
        <v>609</v>
      </c>
      <c r="B34" s="209">
        <f>III.RZiS!D53</f>
        <v>1890.6200000000001</v>
      </c>
    </row>
    <row r="35" spans="1:2" ht="22.5" customHeight="1" thickBot="1" x14ac:dyDescent="0.35">
      <c r="A35" s="10" t="s">
        <v>610</v>
      </c>
      <c r="B35" s="209">
        <f>III.RZiS!D43</f>
        <v>48507.26</v>
      </c>
    </row>
  </sheetData>
  <mergeCells count="5">
    <mergeCell ref="A27:A28"/>
    <mergeCell ref="A10:A11"/>
    <mergeCell ref="A5:C5"/>
    <mergeCell ref="A7:C7"/>
    <mergeCell ref="A3:C3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  <pageSetUpPr fitToPage="1"/>
  </sheetPr>
  <dimension ref="A1:G47"/>
  <sheetViews>
    <sheetView tabSelected="1" view="pageBreakPreview" topLeftCell="A17" zoomScale="80" zoomScaleNormal="100" zoomScaleSheetLayoutView="80" workbookViewId="0">
      <selection activeCell="B30" sqref="B30:B36"/>
    </sheetView>
  </sheetViews>
  <sheetFormatPr defaultRowHeight="14.4" x14ac:dyDescent="0.3"/>
  <cols>
    <col min="1" max="1" width="40.109375" customWidth="1"/>
    <col min="2" max="2" width="37" customWidth="1"/>
    <col min="3" max="3" width="28.5546875" customWidth="1"/>
    <col min="7" max="7" width="10.88671875" bestFit="1" customWidth="1"/>
  </cols>
  <sheetData>
    <row r="1" spans="1:6" ht="18" x14ac:dyDescent="0.3">
      <c r="A1" s="631" t="s">
        <v>613</v>
      </c>
      <c r="B1" s="631"/>
      <c r="C1" s="631"/>
      <c r="D1" s="631"/>
      <c r="E1" s="631"/>
      <c r="F1" s="631"/>
    </row>
    <row r="3" spans="1:6" ht="18" x14ac:dyDescent="0.3">
      <c r="A3" s="132" t="s">
        <v>563</v>
      </c>
      <c r="B3" s="132"/>
      <c r="C3" s="132"/>
    </row>
    <row r="5" spans="1:6" ht="15.6" x14ac:dyDescent="0.3">
      <c r="A5" s="45" t="s">
        <v>579</v>
      </c>
      <c r="B5" s="46"/>
      <c r="C5" s="46"/>
      <c r="D5" s="46"/>
    </row>
    <row r="6" spans="1:6" ht="15" thickBot="1" x14ac:dyDescent="0.35"/>
    <row r="7" spans="1:6" x14ac:dyDescent="0.3">
      <c r="A7" s="671" t="s">
        <v>44</v>
      </c>
      <c r="B7" s="170" t="s">
        <v>297</v>
      </c>
    </row>
    <row r="8" spans="1:6" ht="15" thickBot="1" x14ac:dyDescent="0.35">
      <c r="A8" s="673"/>
      <c r="B8" s="171" t="s">
        <v>281</v>
      </c>
    </row>
    <row r="9" spans="1:6" ht="15" thickBot="1" x14ac:dyDescent="0.35">
      <c r="A9" s="173">
        <v>1</v>
      </c>
      <c r="B9" s="171">
        <v>2</v>
      </c>
    </row>
    <row r="10" spans="1:6" ht="35.1" customHeight="1" thickBot="1" x14ac:dyDescent="0.35">
      <c r="A10" s="10" t="s">
        <v>583</v>
      </c>
      <c r="B10" s="176"/>
    </row>
    <row r="11" spans="1:6" ht="35.1" customHeight="1" thickBot="1" x14ac:dyDescent="0.35">
      <c r="A11" s="10" t="s">
        <v>584</v>
      </c>
      <c r="B11" s="176">
        <f>SUM(B12:B15)</f>
        <v>0</v>
      </c>
    </row>
    <row r="12" spans="1:6" ht="35.1" customHeight="1" thickBot="1" x14ac:dyDescent="0.35">
      <c r="A12" s="10" t="s">
        <v>585</v>
      </c>
      <c r="B12" s="176"/>
    </row>
    <row r="13" spans="1:6" ht="35.1" customHeight="1" thickBot="1" x14ac:dyDescent="0.35">
      <c r="A13" s="10" t="s">
        <v>580</v>
      </c>
      <c r="B13" s="176"/>
    </row>
    <row r="14" spans="1:6" ht="35.1" customHeight="1" thickBot="1" x14ac:dyDescent="0.35">
      <c r="A14" s="10" t="s">
        <v>581</v>
      </c>
      <c r="B14" s="176"/>
    </row>
    <row r="15" spans="1:6" ht="35.1" customHeight="1" thickBot="1" x14ac:dyDescent="0.35">
      <c r="A15" s="10" t="s">
        <v>582</v>
      </c>
      <c r="B15" s="176"/>
    </row>
    <row r="16" spans="1:6" ht="35.1" customHeight="1" thickBot="1" x14ac:dyDescent="0.35">
      <c r="A16" s="10" t="s">
        <v>586</v>
      </c>
      <c r="B16" s="176">
        <f>SUM(B17:B22)</f>
        <v>40650.410000000003</v>
      </c>
    </row>
    <row r="17" spans="1:3" ht="35.1" customHeight="1" thickBot="1" x14ac:dyDescent="0.35">
      <c r="A17" s="10" t="s">
        <v>587</v>
      </c>
      <c r="B17" s="176"/>
    </row>
    <row r="18" spans="1:3" ht="35.1" customHeight="1" thickBot="1" x14ac:dyDescent="0.35">
      <c r="A18" s="10" t="s">
        <v>588</v>
      </c>
      <c r="B18" s="176"/>
    </row>
    <row r="19" spans="1:3" ht="35.1" customHeight="1" thickBot="1" x14ac:dyDescent="0.35">
      <c r="A19" s="10" t="s">
        <v>589</v>
      </c>
      <c r="B19" s="176"/>
    </row>
    <row r="20" spans="1:3" ht="35.1" customHeight="1" thickBot="1" x14ac:dyDescent="0.35">
      <c r="A20" s="10" t="s">
        <v>590</v>
      </c>
      <c r="B20" s="176"/>
    </row>
    <row r="21" spans="1:3" ht="35.1" customHeight="1" thickBot="1" x14ac:dyDescent="0.35">
      <c r="A21" s="10" t="s">
        <v>591</v>
      </c>
      <c r="B21" s="176"/>
    </row>
    <row r="22" spans="1:3" ht="43.5" customHeight="1" thickBot="1" x14ac:dyDescent="0.35">
      <c r="A22" s="10" t="s">
        <v>592</v>
      </c>
      <c r="B22" s="176">
        <v>40650.410000000003</v>
      </c>
    </row>
    <row r="23" spans="1:3" ht="35.1" customHeight="1" thickBot="1" x14ac:dyDescent="0.35">
      <c r="A23" s="10" t="s">
        <v>593</v>
      </c>
      <c r="B23" s="176">
        <f>'IV.nota 46-47'!B30-'IV.nota 48-49'!B22</f>
        <v>3231678.3799999994</v>
      </c>
    </row>
    <row r="24" spans="1:3" ht="35.1" customHeight="1" thickBot="1" x14ac:dyDescent="0.35">
      <c r="A24" s="201" t="s">
        <v>22</v>
      </c>
      <c r="B24" s="177">
        <f>B10+B11+B16+B23</f>
        <v>3272328.7899999996</v>
      </c>
    </row>
    <row r="26" spans="1:3" ht="15.6" x14ac:dyDescent="0.3">
      <c r="A26" s="45" t="s">
        <v>594</v>
      </c>
    </row>
    <row r="27" spans="1:3" ht="15" thickBot="1" x14ac:dyDescent="0.35"/>
    <row r="28" spans="1:3" ht="52.5" customHeight="1" thickBot="1" x14ac:dyDescent="0.35">
      <c r="A28" s="86" t="s">
        <v>44</v>
      </c>
      <c r="B28" s="86" t="s">
        <v>595</v>
      </c>
      <c r="C28" s="224" t="s">
        <v>596</v>
      </c>
    </row>
    <row r="29" spans="1:3" ht="15" thickBot="1" x14ac:dyDescent="0.35">
      <c r="A29" s="173">
        <v>1</v>
      </c>
      <c r="B29" s="173">
        <v>2</v>
      </c>
      <c r="C29" s="171">
        <v>3</v>
      </c>
    </row>
    <row r="30" spans="1:3" ht="35.1" customHeight="1" thickBot="1" x14ac:dyDescent="0.35">
      <c r="A30" s="10" t="s">
        <v>597</v>
      </c>
      <c r="B30" s="15">
        <f>SUM(B31:B36)</f>
        <v>3091488.1999999997</v>
      </c>
      <c r="C30" s="16">
        <f>SUM(C31:C36)</f>
        <v>0</v>
      </c>
    </row>
    <row r="31" spans="1:3" ht="35.1" customHeight="1" thickBot="1" x14ac:dyDescent="0.35">
      <c r="A31" s="10" t="s">
        <v>598</v>
      </c>
      <c r="B31" s="11"/>
      <c r="C31" s="176"/>
    </row>
    <row r="32" spans="1:3" ht="35.1" customHeight="1" thickBot="1" x14ac:dyDescent="0.35">
      <c r="A32" s="10" t="s">
        <v>599</v>
      </c>
      <c r="B32" s="11"/>
      <c r="C32" s="176"/>
    </row>
    <row r="33" spans="1:7" ht="35.1" customHeight="1" thickBot="1" x14ac:dyDescent="0.35">
      <c r="A33" s="10" t="s">
        <v>600</v>
      </c>
      <c r="B33" s="11">
        <v>1907513.97</v>
      </c>
      <c r="C33" s="176"/>
    </row>
    <row r="34" spans="1:7" ht="35.1" customHeight="1" thickBot="1" x14ac:dyDescent="0.35">
      <c r="A34" s="10" t="s">
        <v>601</v>
      </c>
      <c r="B34" s="11">
        <v>12548.38</v>
      </c>
      <c r="C34" s="176"/>
    </row>
    <row r="35" spans="1:7" ht="35.1" customHeight="1" thickBot="1" x14ac:dyDescent="0.35">
      <c r="A35" s="10" t="s">
        <v>634</v>
      </c>
      <c r="B35" s="11">
        <v>1154357.3</v>
      </c>
      <c r="C35" s="176"/>
    </row>
    <row r="36" spans="1:7" ht="35.1" customHeight="1" thickBot="1" x14ac:dyDescent="0.35">
      <c r="A36" s="10" t="s">
        <v>602</v>
      </c>
      <c r="B36" s="11">
        <v>17068.55</v>
      </c>
      <c r="C36" s="176"/>
      <c r="G36" s="572"/>
    </row>
    <row r="37" spans="1:7" ht="62.25" customHeight="1" thickBot="1" x14ac:dyDescent="0.35">
      <c r="A37" s="10" t="s">
        <v>603</v>
      </c>
      <c r="B37" s="11"/>
      <c r="C37" s="176"/>
    </row>
    <row r="39" spans="1:7" x14ac:dyDescent="0.3">
      <c r="A39" s="206"/>
      <c r="B39" s="202"/>
      <c r="C39" s="205"/>
      <c r="D39" s="205"/>
    </row>
    <row r="40" spans="1:7" x14ac:dyDescent="0.3">
      <c r="A40" s="206"/>
      <c r="B40" s="560"/>
      <c r="C40" s="749"/>
      <c r="D40" s="749"/>
    </row>
    <row r="41" spans="1:7" x14ac:dyDescent="0.3">
      <c r="A41" s="206"/>
      <c r="B41" s="558" t="s">
        <v>904</v>
      </c>
      <c r="C41" s="223" t="s">
        <v>903</v>
      </c>
      <c r="D41" s="223"/>
    </row>
    <row r="42" spans="1:7" x14ac:dyDescent="0.3">
      <c r="A42" s="206"/>
      <c r="B42" s="557" t="s">
        <v>902</v>
      </c>
      <c r="C42" s="568" t="s">
        <v>914</v>
      </c>
      <c r="D42" s="205"/>
    </row>
    <row r="43" spans="1:7" x14ac:dyDescent="0.3">
      <c r="A43" s="556"/>
      <c r="B43" s="556"/>
      <c r="C43" s="553"/>
      <c r="D43" s="223"/>
    </row>
    <row r="44" spans="1:7" x14ac:dyDescent="0.3">
      <c r="A44" s="554"/>
      <c r="B44" s="750"/>
      <c r="C44" s="751"/>
      <c r="D44" s="559"/>
    </row>
    <row r="45" spans="1:7" x14ac:dyDescent="0.3">
      <c r="A45" s="554"/>
      <c r="B45" s="750"/>
      <c r="C45" s="751"/>
      <c r="D45" s="205"/>
    </row>
    <row r="46" spans="1:7" x14ac:dyDescent="0.3">
      <c r="A46" s="206"/>
      <c r="B46" s="202"/>
      <c r="C46" s="205"/>
      <c r="D46" s="205"/>
    </row>
    <row r="47" spans="1:7" x14ac:dyDescent="0.3">
      <c r="A47" s="206"/>
      <c r="B47" s="202"/>
      <c r="C47" s="205"/>
      <c r="D47" s="205"/>
    </row>
  </sheetData>
  <mergeCells count="5">
    <mergeCell ref="A1:F1"/>
    <mergeCell ref="A7:A8"/>
    <mergeCell ref="C40:D40"/>
    <mergeCell ref="B44:B45"/>
    <mergeCell ref="C44:C4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I212"/>
  <sheetViews>
    <sheetView view="pageBreakPreview" topLeftCell="A10" zoomScaleNormal="100" zoomScaleSheetLayoutView="100" workbookViewId="0">
      <selection activeCell="G25" sqref="G25"/>
    </sheetView>
  </sheetViews>
  <sheetFormatPr defaultRowHeight="15" x14ac:dyDescent="0.3"/>
  <cols>
    <col min="1" max="1" width="5.109375" style="231" customWidth="1"/>
    <col min="2" max="2" width="57.88671875" style="427" customWidth="1"/>
    <col min="3" max="3" width="15.6640625" style="417" customWidth="1"/>
    <col min="4" max="4" width="16.88671875" style="417" customWidth="1"/>
    <col min="6" max="6" width="5.109375" style="231" customWidth="1"/>
    <col min="7" max="7" width="68" customWidth="1"/>
    <col min="9" max="9" width="12.44140625" bestFit="1" customWidth="1"/>
    <col min="257" max="257" width="5.109375" customWidth="1"/>
    <col min="258" max="258" width="57.88671875" customWidth="1"/>
    <col min="259" max="259" width="15.6640625" customWidth="1"/>
    <col min="260" max="260" width="16.88671875" customWidth="1"/>
    <col min="262" max="262" width="5.109375" customWidth="1"/>
    <col min="263" max="263" width="68" customWidth="1"/>
    <col min="513" max="513" width="5.109375" customWidth="1"/>
    <col min="514" max="514" width="57.88671875" customWidth="1"/>
    <col min="515" max="515" width="15.6640625" customWidth="1"/>
    <col min="516" max="516" width="16.88671875" customWidth="1"/>
    <col min="518" max="518" width="5.109375" customWidth="1"/>
    <col min="519" max="519" width="68" customWidth="1"/>
    <col min="769" max="769" width="5.109375" customWidth="1"/>
    <col min="770" max="770" width="57.88671875" customWidth="1"/>
    <col min="771" max="771" width="15.6640625" customWidth="1"/>
    <col min="772" max="772" width="16.88671875" customWidth="1"/>
    <col min="774" max="774" width="5.109375" customWidth="1"/>
    <col min="775" max="775" width="68" customWidth="1"/>
    <col min="1025" max="1025" width="5.109375" customWidth="1"/>
    <col min="1026" max="1026" width="57.88671875" customWidth="1"/>
    <col min="1027" max="1027" width="15.6640625" customWidth="1"/>
    <col min="1028" max="1028" width="16.88671875" customWidth="1"/>
    <col min="1030" max="1030" width="5.109375" customWidth="1"/>
    <col min="1031" max="1031" width="68" customWidth="1"/>
    <col min="1281" max="1281" width="5.109375" customWidth="1"/>
    <col min="1282" max="1282" width="57.88671875" customWidth="1"/>
    <col min="1283" max="1283" width="15.6640625" customWidth="1"/>
    <col min="1284" max="1284" width="16.88671875" customWidth="1"/>
    <col min="1286" max="1286" width="5.109375" customWidth="1"/>
    <col min="1287" max="1287" width="68" customWidth="1"/>
    <col min="1537" max="1537" width="5.109375" customWidth="1"/>
    <col min="1538" max="1538" width="57.88671875" customWidth="1"/>
    <col min="1539" max="1539" width="15.6640625" customWidth="1"/>
    <col min="1540" max="1540" width="16.88671875" customWidth="1"/>
    <col min="1542" max="1542" width="5.109375" customWidth="1"/>
    <col min="1543" max="1543" width="68" customWidth="1"/>
    <col min="1793" max="1793" width="5.109375" customWidth="1"/>
    <col min="1794" max="1794" width="57.88671875" customWidth="1"/>
    <col min="1795" max="1795" width="15.6640625" customWidth="1"/>
    <col min="1796" max="1796" width="16.88671875" customWidth="1"/>
    <col min="1798" max="1798" width="5.109375" customWidth="1"/>
    <col min="1799" max="1799" width="68" customWidth="1"/>
    <col min="2049" max="2049" width="5.109375" customWidth="1"/>
    <col min="2050" max="2050" width="57.88671875" customWidth="1"/>
    <col min="2051" max="2051" width="15.6640625" customWidth="1"/>
    <col min="2052" max="2052" width="16.88671875" customWidth="1"/>
    <col min="2054" max="2054" width="5.109375" customWidth="1"/>
    <col min="2055" max="2055" width="68" customWidth="1"/>
    <col min="2305" max="2305" width="5.109375" customWidth="1"/>
    <col min="2306" max="2306" width="57.88671875" customWidth="1"/>
    <col min="2307" max="2307" width="15.6640625" customWidth="1"/>
    <col min="2308" max="2308" width="16.88671875" customWidth="1"/>
    <col min="2310" max="2310" width="5.109375" customWidth="1"/>
    <col min="2311" max="2311" width="68" customWidth="1"/>
    <col min="2561" max="2561" width="5.109375" customWidth="1"/>
    <col min="2562" max="2562" width="57.88671875" customWidth="1"/>
    <col min="2563" max="2563" width="15.6640625" customWidth="1"/>
    <col min="2564" max="2564" width="16.88671875" customWidth="1"/>
    <col min="2566" max="2566" width="5.109375" customWidth="1"/>
    <col min="2567" max="2567" width="68" customWidth="1"/>
    <col min="2817" max="2817" width="5.109375" customWidth="1"/>
    <col min="2818" max="2818" width="57.88671875" customWidth="1"/>
    <col min="2819" max="2819" width="15.6640625" customWidth="1"/>
    <col min="2820" max="2820" width="16.88671875" customWidth="1"/>
    <col min="2822" max="2822" width="5.109375" customWidth="1"/>
    <col min="2823" max="2823" width="68" customWidth="1"/>
    <col min="3073" max="3073" width="5.109375" customWidth="1"/>
    <col min="3074" max="3074" width="57.88671875" customWidth="1"/>
    <col min="3075" max="3075" width="15.6640625" customWidth="1"/>
    <col min="3076" max="3076" width="16.88671875" customWidth="1"/>
    <col min="3078" max="3078" width="5.109375" customWidth="1"/>
    <col min="3079" max="3079" width="68" customWidth="1"/>
    <col min="3329" max="3329" width="5.109375" customWidth="1"/>
    <col min="3330" max="3330" width="57.88671875" customWidth="1"/>
    <col min="3331" max="3331" width="15.6640625" customWidth="1"/>
    <col min="3332" max="3332" width="16.88671875" customWidth="1"/>
    <col min="3334" max="3334" width="5.109375" customWidth="1"/>
    <col min="3335" max="3335" width="68" customWidth="1"/>
    <col min="3585" max="3585" width="5.109375" customWidth="1"/>
    <col min="3586" max="3586" width="57.88671875" customWidth="1"/>
    <col min="3587" max="3587" width="15.6640625" customWidth="1"/>
    <col min="3588" max="3588" width="16.88671875" customWidth="1"/>
    <col min="3590" max="3590" width="5.109375" customWidth="1"/>
    <col min="3591" max="3591" width="68" customWidth="1"/>
    <col min="3841" max="3841" width="5.109375" customWidth="1"/>
    <col min="3842" max="3842" width="57.88671875" customWidth="1"/>
    <col min="3843" max="3843" width="15.6640625" customWidth="1"/>
    <col min="3844" max="3844" width="16.88671875" customWidth="1"/>
    <col min="3846" max="3846" width="5.109375" customWidth="1"/>
    <col min="3847" max="3847" width="68" customWidth="1"/>
    <col min="4097" max="4097" width="5.109375" customWidth="1"/>
    <col min="4098" max="4098" width="57.88671875" customWidth="1"/>
    <col min="4099" max="4099" width="15.6640625" customWidth="1"/>
    <col min="4100" max="4100" width="16.88671875" customWidth="1"/>
    <col min="4102" max="4102" width="5.109375" customWidth="1"/>
    <col min="4103" max="4103" width="68" customWidth="1"/>
    <col min="4353" max="4353" width="5.109375" customWidth="1"/>
    <col min="4354" max="4354" width="57.88671875" customWidth="1"/>
    <col min="4355" max="4355" width="15.6640625" customWidth="1"/>
    <col min="4356" max="4356" width="16.88671875" customWidth="1"/>
    <col min="4358" max="4358" width="5.109375" customWidth="1"/>
    <col min="4359" max="4359" width="68" customWidth="1"/>
    <col min="4609" max="4609" width="5.109375" customWidth="1"/>
    <col min="4610" max="4610" width="57.88671875" customWidth="1"/>
    <col min="4611" max="4611" width="15.6640625" customWidth="1"/>
    <col min="4612" max="4612" width="16.88671875" customWidth="1"/>
    <col min="4614" max="4614" width="5.109375" customWidth="1"/>
    <col min="4615" max="4615" width="68" customWidth="1"/>
    <col min="4865" max="4865" width="5.109375" customWidth="1"/>
    <col min="4866" max="4866" width="57.88671875" customWidth="1"/>
    <col min="4867" max="4867" width="15.6640625" customWidth="1"/>
    <col min="4868" max="4868" width="16.88671875" customWidth="1"/>
    <col min="4870" max="4870" width="5.109375" customWidth="1"/>
    <col min="4871" max="4871" width="68" customWidth="1"/>
    <col min="5121" max="5121" width="5.109375" customWidth="1"/>
    <col min="5122" max="5122" width="57.88671875" customWidth="1"/>
    <col min="5123" max="5123" width="15.6640625" customWidth="1"/>
    <col min="5124" max="5124" width="16.88671875" customWidth="1"/>
    <col min="5126" max="5126" width="5.109375" customWidth="1"/>
    <col min="5127" max="5127" width="68" customWidth="1"/>
    <col min="5377" max="5377" width="5.109375" customWidth="1"/>
    <col min="5378" max="5378" width="57.88671875" customWidth="1"/>
    <col min="5379" max="5379" width="15.6640625" customWidth="1"/>
    <col min="5380" max="5380" width="16.88671875" customWidth="1"/>
    <col min="5382" max="5382" width="5.109375" customWidth="1"/>
    <col min="5383" max="5383" width="68" customWidth="1"/>
    <col min="5633" max="5633" width="5.109375" customWidth="1"/>
    <col min="5634" max="5634" width="57.88671875" customWidth="1"/>
    <col min="5635" max="5635" width="15.6640625" customWidth="1"/>
    <col min="5636" max="5636" width="16.88671875" customWidth="1"/>
    <col min="5638" max="5638" width="5.109375" customWidth="1"/>
    <col min="5639" max="5639" width="68" customWidth="1"/>
    <col min="5889" max="5889" width="5.109375" customWidth="1"/>
    <col min="5890" max="5890" width="57.88671875" customWidth="1"/>
    <col min="5891" max="5891" width="15.6640625" customWidth="1"/>
    <col min="5892" max="5892" width="16.88671875" customWidth="1"/>
    <col min="5894" max="5894" width="5.109375" customWidth="1"/>
    <col min="5895" max="5895" width="68" customWidth="1"/>
    <col min="6145" max="6145" width="5.109375" customWidth="1"/>
    <col min="6146" max="6146" width="57.88671875" customWidth="1"/>
    <col min="6147" max="6147" width="15.6640625" customWidth="1"/>
    <col min="6148" max="6148" width="16.88671875" customWidth="1"/>
    <col min="6150" max="6150" width="5.109375" customWidth="1"/>
    <col min="6151" max="6151" width="68" customWidth="1"/>
    <col min="6401" max="6401" width="5.109375" customWidth="1"/>
    <col min="6402" max="6402" width="57.88671875" customWidth="1"/>
    <col min="6403" max="6403" width="15.6640625" customWidth="1"/>
    <col min="6404" max="6404" width="16.88671875" customWidth="1"/>
    <col min="6406" max="6406" width="5.109375" customWidth="1"/>
    <col min="6407" max="6407" width="68" customWidth="1"/>
    <col min="6657" max="6657" width="5.109375" customWidth="1"/>
    <col min="6658" max="6658" width="57.88671875" customWidth="1"/>
    <col min="6659" max="6659" width="15.6640625" customWidth="1"/>
    <col min="6660" max="6660" width="16.88671875" customWidth="1"/>
    <col min="6662" max="6662" width="5.109375" customWidth="1"/>
    <col min="6663" max="6663" width="68" customWidth="1"/>
    <col min="6913" max="6913" width="5.109375" customWidth="1"/>
    <col min="6914" max="6914" width="57.88671875" customWidth="1"/>
    <col min="6915" max="6915" width="15.6640625" customWidth="1"/>
    <col min="6916" max="6916" width="16.88671875" customWidth="1"/>
    <col min="6918" max="6918" width="5.109375" customWidth="1"/>
    <col min="6919" max="6919" width="68" customWidth="1"/>
    <col min="7169" max="7169" width="5.109375" customWidth="1"/>
    <col min="7170" max="7170" width="57.88671875" customWidth="1"/>
    <col min="7171" max="7171" width="15.6640625" customWidth="1"/>
    <col min="7172" max="7172" width="16.88671875" customWidth="1"/>
    <col min="7174" max="7174" width="5.109375" customWidth="1"/>
    <col min="7175" max="7175" width="68" customWidth="1"/>
    <col min="7425" max="7425" width="5.109375" customWidth="1"/>
    <col min="7426" max="7426" width="57.88671875" customWidth="1"/>
    <col min="7427" max="7427" width="15.6640625" customWidth="1"/>
    <col min="7428" max="7428" width="16.88671875" customWidth="1"/>
    <col min="7430" max="7430" width="5.109375" customWidth="1"/>
    <col min="7431" max="7431" width="68" customWidth="1"/>
    <col min="7681" max="7681" width="5.109375" customWidth="1"/>
    <col min="7682" max="7682" width="57.88671875" customWidth="1"/>
    <col min="7683" max="7683" width="15.6640625" customWidth="1"/>
    <col min="7684" max="7684" width="16.88671875" customWidth="1"/>
    <col min="7686" max="7686" width="5.109375" customWidth="1"/>
    <col min="7687" max="7687" width="68" customWidth="1"/>
    <col min="7937" max="7937" width="5.109375" customWidth="1"/>
    <col min="7938" max="7938" width="57.88671875" customWidth="1"/>
    <col min="7939" max="7939" width="15.6640625" customWidth="1"/>
    <col min="7940" max="7940" width="16.88671875" customWidth="1"/>
    <col min="7942" max="7942" width="5.109375" customWidth="1"/>
    <col min="7943" max="7943" width="68" customWidth="1"/>
    <col min="8193" max="8193" width="5.109375" customWidth="1"/>
    <col min="8194" max="8194" width="57.88671875" customWidth="1"/>
    <col min="8195" max="8195" width="15.6640625" customWidth="1"/>
    <col min="8196" max="8196" width="16.88671875" customWidth="1"/>
    <col min="8198" max="8198" width="5.109375" customWidth="1"/>
    <col min="8199" max="8199" width="68" customWidth="1"/>
    <col min="8449" max="8449" width="5.109375" customWidth="1"/>
    <col min="8450" max="8450" width="57.88671875" customWidth="1"/>
    <col min="8451" max="8451" width="15.6640625" customWidth="1"/>
    <col min="8452" max="8452" width="16.88671875" customWidth="1"/>
    <col min="8454" max="8454" width="5.109375" customWidth="1"/>
    <col min="8455" max="8455" width="68" customWidth="1"/>
    <col min="8705" max="8705" width="5.109375" customWidth="1"/>
    <col min="8706" max="8706" width="57.88671875" customWidth="1"/>
    <col min="8707" max="8707" width="15.6640625" customWidth="1"/>
    <col min="8708" max="8708" width="16.88671875" customWidth="1"/>
    <col min="8710" max="8710" width="5.109375" customWidth="1"/>
    <col min="8711" max="8711" width="68" customWidth="1"/>
    <col min="8961" max="8961" width="5.109375" customWidth="1"/>
    <col min="8962" max="8962" width="57.88671875" customWidth="1"/>
    <col min="8963" max="8963" width="15.6640625" customWidth="1"/>
    <col min="8964" max="8964" width="16.88671875" customWidth="1"/>
    <col min="8966" max="8966" width="5.109375" customWidth="1"/>
    <col min="8967" max="8967" width="68" customWidth="1"/>
    <col min="9217" max="9217" width="5.109375" customWidth="1"/>
    <col min="9218" max="9218" width="57.88671875" customWidth="1"/>
    <col min="9219" max="9219" width="15.6640625" customWidth="1"/>
    <col min="9220" max="9220" width="16.88671875" customWidth="1"/>
    <col min="9222" max="9222" width="5.109375" customWidth="1"/>
    <col min="9223" max="9223" width="68" customWidth="1"/>
    <col min="9473" max="9473" width="5.109375" customWidth="1"/>
    <col min="9474" max="9474" width="57.88671875" customWidth="1"/>
    <col min="9475" max="9475" width="15.6640625" customWidth="1"/>
    <col min="9476" max="9476" width="16.88671875" customWidth="1"/>
    <col min="9478" max="9478" width="5.109375" customWidth="1"/>
    <col min="9479" max="9479" width="68" customWidth="1"/>
    <col min="9729" max="9729" width="5.109375" customWidth="1"/>
    <col min="9730" max="9730" width="57.88671875" customWidth="1"/>
    <col min="9731" max="9731" width="15.6640625" customWidth="1"/>
    <col min="9732" max="9732" width="16.88671875" customWidth="1"/>
    <col min="9734" max="9734" width="5.109375" customWidth="1"/>
    <col min="9735" max="9735" width="68" customWidth="1"/>
    <col min="9985" max="9985" width="5.109375" customWidth="1"/>
    <col min="9986" max="9986" width="57.88671875" customWidth="1"/>
    <col min="9987" max="9987" width="15.6640625" customWidth="1"/>
    <col min="9988" max="9988" width="16.88671875" customWidth="1"/>
    <col min="9990" max="9990" width="5.109375" customWidth="1"/>
    <col min="9991" max="9991" width="68" customWidth="1"/>
    <col min="10241" max="10241" width="5.109375" customWidth="1"/>
    <col min="10242" max="10242" width="57.88671875" customWidth="1"/>
    <col min="10243" max="10243" width="15.6640625" customWidth="1"/>
    <col min="10244" max="10244" width="16.88671875" customWidth="1"/>
    <col min="10246" max="10246" width="5.109375" customWidth="1"/>
    <col min="10247" max="10247" width="68" customWidth="1"/>
    <col min="10497" max="10497" width="5.109375" customWidth="1"/>
    <col min="10498" max="10498" width="57.88671875" customWidth="1"/>
    <col min="10499" max="10499" width="15.6640625" customWidth="1"/>
    <col min="10500" max="10500" width="16.88671875" customWidth="1"/>
    <col min="10502" max="10502" width="5.109375" customWidth="1"/>
    <col min="10503" max="10503" width="68" customWidth="1"/>
    <col min="10753" max="10753" width="5.109375" customWidth="1"/>
    <col min="10754" max="10754" width="57.88671875" customWidth="1"/>
    <col min="10755" max="10755" width="15.6640625" customWidth="1"/>
    <col min="10756" max="10756" width="16.88671875" customWidth="1"/>
    <col min="10758" max="10758" width="5.109375" customWidth="1"/>
    <col min="10759" max="10759" width="68" customWidth="1"/>
    <col min="11009" max="11009" width="5.109375" customWidth="1"/>
    <col min="11010" max="11010" width="57.88671875" customWidth="1"/>
    <col min="11011" max="11011" width="15.6640625" customWidth="1"/>
    <col min="11012" max="11012" width="16.88671875" customWidth="1"/>
    <col min="11014" max="11014" width="5.109375" customWidth="1"/>
    <col min="11015" max="11015" width="68" customWidth="1"/>
    <col min="11265" max="11265" width="5.109375" customWidth="1"/>
    <col min="11266" max="11266" width="57.88671875" customWidth="1"/>
    <col min="11267" max="11267" width="15.6640625" customWidth="1"/>
    <col min="11268" max="11268" width="16.88671875" customWidth="1"/>
    <col min="11270" max="11270" width="5.109375" customWidth="1"/>
    <col min="11271" max="11271" width="68" customWidth="1"/>
    <col min="11521" max="11521" width="5.109375" customWidth="1"/>
    <col min="11522" max="11522" width="57.88671875" customWidth="1"/>
    <col min="11523" max="11523" width="15.6640625" customWidth="1"/>
    <col min="11524" max="11524" width="16.88671875" customWidth="1"/>
    <col min="11526" max="11526" width="5.109375" customWidth="1"/>
    <col min="11527" max="11527" width="68" customWidth="1"/>
    <col min="11777" max="11777" width="5.109375" customWidth="1"/>
    <col min="11778" max="11778" width="57.88671875" customWidth="1"/>
    <col min="11779" max="11779" width="15.6640625" customWidth="1"/>
    <col min="11780" max="11780" width="16.88671875" customWidth="1"/>
    <col min="11782" max="11782" width="5.109375" customWidth="1"/>
    <col min="11783" max="11783" width="68" customWidth="1"/>
    <col min="12033" max="12033" width="5.109375" customWidth="1"/>
    <col min="12034" max="12034" width="57.88671875" customWidth="1"/>
    <col min="12035" max="12035" width="15.6640625" customWidth="1"/>
    <col min="12036" max="12036" width="16.88671875" customWidth="1"/>
    <col min="12038" max="12038" width="5.109375" customWidth="1"/>
    <col min="12039" max="12039" width="68" customWidth="1"/>
    <col min="12289" max="12289" width="5.109375" customWidth="1"/>
    <col min="12290" max="12290" width="57.88671875" customWidth="1"/>
    <col min="12291" max="12291" width="15.6640625" customWidth="1"/>
    <col min="12292" max="12292" width="16.88671875" customWidth="1"/>
    <col min="12294" max="12294" width="5.109375" customWidth="1"/>
    <col min="12295" max="12295" width="68" customWidth="1"/>
    <col min="12545" max="12545" width="5.109375" customWidth="1"/>
    <col min="12546" max="12546" width="57.88671875" customWidth="1"/>
    <col min="12547" max="12547" width="15.6640625" customWidth="1"/>
    <col min="12548" max="12548" width="16.88671875" customWidth="1"/>
    <col min="12550" max="12550" width="5.109375" customWidth="1"/>
    <col min="12551" max="12551" width="68" customWidth="1"/>
    <col min="12801" max="12801" width="5.109375" customWidth="1"/>
    <col min="12802" max="12802" width="57.88671875" customWidth="1"/>
    <col min="12803" max="12803" width="15.6640625" customWidth="1"/>
    <col min="12804" max="12804" width="16.88671875" customWidth="1"/>
    <col min="12806" max="12806" width="5.109375" customWidth="1"/>
    <col min="12807" max="12807" width="68" customWidth="1"/>
    <col min="13057" max="13057" width="5.109375" customWidth="1"/>
    <col min="13058" max="13058" width="57.88671875" customWidth="1"/>
    <col min="13059" max="13059" width="15.6640625" customWidth="1"/>
    <col min="13060" max="13060" width="16.88671875" customWidth="1"/>
    <col min="13062" max="13062" width="5.109375" customWidth="1"/>
    <col min="13063" max="13063" width="68" customWidth="1"/>
    <col min="13313" max="13313" width="5.109375" customWidth="1"/>
    <col min="13314" max="13314" width="57.88671875" customWidth="1"/>
    <col min="13315" max="13315" width="15.6640625" customWidth="1"/>
    <col min="13316" max="13316" width="16.88671875" customWidth="1"/>
    <col min="13318" max="13318" width="5.109375" customWidth="1"/>
    <col min="13319" max="13319" width="68" customWidth="1"/>
    <col min="13569" max="13569" width="5.109375" customWidth="1"/>
    <col min="13570" max="13570" width="57.88671875" customWidth="1"/>
    <col min="13571" max="13571" width="15.6640625" customWidth="1"/>
    <col min="13572" max="13572" width="16.88671875" customWidth="1"/>
    <col min="13574" max="13574" width="5.109375" customWidth="1"/>
    <col min="13575" max="13575" width="68" customWidth="1"/>
    <col min="13825" max="13825" width="5.109375" customWidth="1"/>
    <col min="13826" max="13826" width="57.88671875" customWidth="1"/>
    <col min="13827" max="13827" width="15.6640625" customWidth="1"/>
    <col min="13828" max="13828" width="16.88671875" customWidth="1"/>
    <col min="13830" max="13830" width="5.109375" customWidth="1"/>
    <col min="13831" max="13831" width="68" customWidth="1"/>
    <col min="14081" max="14081" width="5.109375" customWidth="1"/>
    <col min="14082" max="14082" width="57.88671875" customWidth="1"/>
    <col min="14083" max="14083" width="15.6640625" customWidth="1"/>
    <col min="14084" max="14084" width="16.88671875" customWidth="1"/>
    <col min="14086" max="14086" width="5.109375" customWidth="1"/>
    <col min="14087" max="14087" width="68" customWidth="1"/>
    <col min="14337" max="14337" width="5.109375" customWidth="1"/>
    <col min="14338" max="14338" width="57.88671875" customWidth="1"/>
    <col min="14339" max="14339" width="15.6640625" customWidth="1"/>
    <col min="14340" max="14340" width="16.88671875" customWidth="1"/>
    <col min="14342" max="14342" width="5.109375" customWidth="1"/>
    <col min="14343" max="14343" width="68" customWidth="1"/>
    <col min="14593" max="14593" width="5.109375" customWidth="1"/>
    <col min="14594" max="14594" width="57.88671875" customWidth="1"/>
    <col min="14595" max="14595" width="15.6640625" customWidth="1"/>
    <col min="14596" max="14596" width="16.88671875" customWidth="1"/>
    <col min="14598" max="14598" width="5.109375" customWidth="1"/>
    <col min="14599" max="14599" width="68" customWidth="1"/>
    <col min="14849" max="14849" width="5.109375" customWidth="1"/>
    <col min="14850" max="14850" width="57.88671875" customWidth="1"/>
    <col min="14851" max="14851" width="15.6640625" customWidth="1"/>
    <col min="14852" max="14852" width="16.88671875" customWidth="1"/>
    <col min="14854" max="14854" width="5.109375" customWidth="1"/>
    <col min="14855" max="14855" width="68" customWidth="1"/>
    <col min="15105" max="15105" width="5.109375" customWidth="1"/>
    <col min="15106" max="15106" width="57.88671875" customWidth="1"/>
    <col min="15107" max="15107" width="15.6640625" customWidth="1"/>
    <col min="15108" max="15108" width="16.88671875" customWidth="1"/>
    <col min="15110" max="15110" width="5.109375" customWidth="1"/>
    <col min="15111" max="15111" width="68" customWidth="1"/>
    <col min="15361" max="15361" width="5.109375" customWidth="1"/>
    <col min="15362" max="15362" width="57.88671875" customWidth="1"/>
    <col min="15363" max="15363" width="15.6640625" customWidth="1"/>
    <col min="15364" max="15364" width="16.88671875" customWidth="1"/>
    <col min="15366" max="15366" width="5.109375" customWidth="1"/>
    <col min="15367" max="15367" width="68" customWidth="1"/>
    <col min="15617" max="15617" width="5.109375" customWidth="1"/>
    <col min="15618" max="15618" width="57.88671875" customWidth="1"/>
    <col min="15619" max="15619" width="15.6640625" customWidth="1"/>
    <col min="15620" max="15620" width="16.88671875" customWidth="1"/>
    <col min="15622" max="15622" width="5.109375" customWidth="1"/>
    <col min="15623" max="15623" width="68" customWidth="1"/>
    <col min="15873" max="15873" width="5.109375" customWidth="1"/>
    <col min="15874" max="15874" width="57.88671875" customWidth="1"/>
    <col min="15875" max="15875" width="15.6640625" customWidth="1"/>
    <col min="15876" max="15876" width="16.88671875" customWidth="1"/>
    <col min="15878" max="15878" width="5.109375" customWidth="1"/>
    <col min="15879" max="15879" width="68" customWidth="1"/>
    <col min="16129" max="16129" width="5.109375" customWidth="1"/>
    <col min="16130" max="16130" width="57.88671875" customWidth="1"/>
    <col min="16131" max="16131" width="15.6640625" customWidth="1"/>
    <col min="16132" max="16132" width="16.88671875" customWidth="1"/>
    <col min="16134" max="16134" width="5.109375" customWidth="1"/>
    <col min="16135" max="16135" width="68" customWidth="1"/>
  </cols>
  <sheetData>
    <row r="1" spans="1:7" ht="18.600000000000001" thickBot="1" x14ac:dyDescent="0.35">
      <c r="D1" s="229"/>
    </row>
    <row r="2" spans="1:7" ht="20.7" customHeight="1" x14ac:dyDescent="0.3">
      <c r="A2" s="428"/>
      <c r="B2" s="429"/>
      <c r="C2" s="429"/>
      <c r="D2" s="430"/>
    </row>
    <row r="3" spans="1:7" ht="20.7" customHeight="1" x14ac:dyDescent="0.3">
      <c r="A3" s="619" t="s">
        <v>799</v>
      </c>
      <c r="B3" s="620"/>
      <c r="C3" s="620"/>
      <c r="D3" s="621"/>
      <c r="F3" s="431"/>
    </row>
    <row r="4" spans="1:7" ht="20.7" customHeight="1" x14ac:dyDescent="0.3">
      <c r="A4" s="619" t="s">
        <v>800</v>
      </c>
      <c r="B4" s="620"/>
      <c r="C4" s="620"/>
      <c r="D4" s="621"/>
      <c r="F4" s="431"/>
    </row>
    <row r="5" spans="1:7" ht="16.2" thickBot="1" x14ac:dyDescent="0.35">
      <c r="A5" s="432"/>
      <c r="B5" s="433"/>
      <c r="C5" s="434"/>
      <c r="D5" s="435" t="s">
        <v>748</v>
      </c>
      <c r="F5" s="436"/>
      <c r="G5" s="437"/>
    </row>
    <row r="6" spans="1:7" ht="16.649999999999999" customHeight="1" thickTop="1" x14ac:dyDescent="0.3">
      <c r="A6" s="622"/>
      <c r="B6" s="624" t="s">
        <v>44</v>
      </c>
      <c r="C6" s="626" t="s">
        <v>801</v>
      </c>
      <c r="D6" s="627"/>
      <c r="F6" s="594"/>
      <c r="G6" s="617"/>
    </row>
    <row r="7" spans="1:7" ht="16.649999999999999" customHeight="1" thickBot="1" x14ac:dyDescent="0.35">
      <c r="A7" s="623"/>
      <c r="B7" s="625"/>
      <c r="C7" s="438" t="s">
        <v>802</v>
      </c>
      <c r="D7" s="439" t="s">
        <v>803</v>
      </c>
      <c r="E7" s="440"/>
      <c r="F7" s="594"/>
      <c r="G7" s="617"/>
    </row>
    <row r="8" spans="1:7" ht="10.5" customHeight="1" thickTop="1" thickBot="1" x14ac:dyDescent="0.35">
      <c r="A8" s="441">
        <v>1</v>
      </c>
      <c r="B8" s="442">
        <v>2</v>
      </c>
      <c r="C8" s="442">
        <v>3</v>
      </c>
      <c r="D8" s="443">
        <v>4</v>
      </c>
      <c r="E8" s="444"/>
      <c r="F8" s="445"/>
      <c r="G8" s="446"/>
    </row>
    <row r="9" spans="1:7" ht="31.5" customHeight="1" thickTop="1" x14ac:dyDescent="0.3">
      <c r="A9" s="447" t="s">
        <v>804</v>
      </c>
      <c r="B9" s="448" t="s">
        <v>805</v>
      </c>
      <c r="C9" s="449">
        <f>SUM(C10:C13)</f>
        <v>0</v>
      </c>
      <c r="D9" s="450">
        <f>SUM(D10:D13)</f>
        <v>0</v>
      </c>
      <c r="F9" s="451"/>
      <c r="G9" s="452"/>
    </row>
    <row r="10" spans="1:7" x14ac:dyDescent="0.3">
      <c r="A10" s="453" t="s">
        <v>666</v>
      </c>
      <c r="B10" s="454" t="s">
        <v>806</v>
      </c>
      <c r="C10" s="455"/>
      <c r="D10" s="456"/>
      <c r="F10" s="451"/>
      <c r="G10" s="452"/>
    </row>
    <row r="11" spans="1:7" x14ac:dyDescent="0.3">
      <c r="A11" s="457" t="s">
        <v>674</v>
      </c>
      <c r="B11" s="458" t="s">
        <v>807</v>
      </c>
      <c r="C11" s="459"/>
      <c r="D11" s="460"/>
      <c r="F11" s="451"/>
      <c r="G11" s="452"/>
    </row>
    <row r="12" spans="1:7" x14ac:dyDescent="0.3">
      <c r="A12" s="461" t="s">
        <v>688</v>
      </c>
      <c r="B12" s="462" t="s">
        <v>808</v>
      </c>
      <c r="C12" s="459"/>
      <c r="D12" s="460"/>
      <c r="F12" s="451"/>
      <c r="G12" s="452"/>
    </row>
    <row r="13" spans="1:7" ht="15.6" thickBot="1" x14ac:dyDescent="0.35">
      <c r="A13" s="463" t="s">
        <v>694</v>
      </c>
      <c r="B13" s="464" t="s">
        <v>809</v>
      </c>
      <c r="C13" s="465"/>
      <c r="D13" s="466"/>
      <c r="F13" s="451"/>
      <c r="G13" s="452"/>
    </row>
    <row r="14" spans="1:7" ht="16.2" thickTop="1" x14ac:dyDescent="0.3">
      <c r="A14" s="467" t="s">
        <v>810</v>
      </c>
      <c r="B14" s="468" t="s">
        <v>811</v>
      </c>
      <c r="C14" s="469">
        <f>SUM(C15:C17)</f>
        <v>0</v>
      </c>
      <c r="D14" s="470">
        <f>SUM(D15:D17)</f>
        <v>0</v>
      </c>
      <c r="F14" s="471"/>
      <c r="G14" s="472"/>
    </row>
    <row r="15" spans="1:7" ht="15.6" x14ac:dyDescent="0.3">
      <c r="A15" s="473" t="s">
        <v>666</v>
      </c>
      <c r="B15" s="474" t="s">
        <v>812</v>
      </c>
      <c r="C15" s="475"/>
      <c r="D15" s="476"/>
      <c r="F15" s="471"/>
      <c r="G15" s="472"/>
    </row>
    <row r="16" spans="1:7" ht="15.6" x14ac:dyDescent="0.3">
      <c r="A16" s="477" t="s">
        <v>674</v>
      </c>
      <c r="B16" s="462" t="s">
        <v>813</v>
      </c>
      <c r="C16" s="478"/>
      <c r="D16" s="479"/>
      <c r="F16" s="471"/>
      <c r="G16" s="472"/>
    </row>
    <row r="17" spans="1:9" ht="16.2" thickBot="1" x14ac:dyDescent="0.35">
      <c r="A17" s="477" t="s">
        <v>688</v>
      </c>
      <c r="B17" s="464" t="s">
        <v>814</v>
      </c>
      <c r="C17" s="480"/>
      <c r="D17" s="481"/>
      <c r="F17" s="471"/>
      <c r="G17" s="472"/>
    </row>
    <row r="18" spans="1:9" ht="28.8" thickTop="1" thickBot="1" x14ac:dyDescent="0.35">
      <c r="A18" s="482" t="s">
        <v>742</v>
      </c>
      <c r="B18" s="483" t="s">
        <v>815</v>
      </c>
      <c r="C18" s="484">
        <f>C9-C14</f>
        <v>0</v>
      </c>
      <c r="D18" s="485">
        <f>D9-D14</f>
        <v>0</v>
      </c>
      <c r="F18" s="471"/>
      <c r="G18" s="472"/>
    </row>
    <row r="19" spans="1:9" ht="28.2" thickTop="1" x14ac:dyDescent="0.3">
      <c r="A19" s="486" t="s">
        <v>744</v>
      </c>
      <c r="B19" s="448" t="s">
        <v>816</v>
      </c>
      <c r="C19" s="449">
        <f>SUM(C21:C23)</f>
        <v>3173977.74</v>
      </c>
      <c r="D19" s="450">
        <f>SUM(D21:D23)</f>
        <v>3221930.9099999997</v>
      </c>
      <c r="F19" s="451"/>
      <c r="G19" s="487"/>
    </row>
    <row r="20" spans="1:9" x14ac:dyDescent="0.3">
      <c r="A20" s="488"/>
      <c r="B20" s="489" t="s">
        <v>817</v>
      </c>
      <c r="C20" s="490"/>
      <c r="D20" s="491"/>
      <c r="F20" s="451"/>
      <c r="G20" s="487"/>
      <c r="I20" s="572"/>
    </row>
    <row r="21" spans="1:9" x14ac:dyDescent="0.3">
      <c r="A21" s="453" t="s">
        <v>666</v>
      </c>
      <c r="B21" s="454" t="s">
        <v>818</v>
      </c>
      <c r="C21" s="455"/>
      <c r="D21" s="456"/>
      <c r="F21" s="451"/>
      <c r="G21" s="452"/>
    </row>
    <row r="22" spans="1:9" x14ac:dyDescent="0.3">
      <c r="A22" s="461" t="s">
        <v>674</v>
      </c>
      <c r="B22" s="492" t="s">
        <v>819</v>
      </c>
      <c r="C22" s="493">
        <v>3170953.85</v>
      </c>
      <c r="D22" s="494">
        <f>3221589.78-359.97</f>
        <v>3221229.8099999996</v>
      </c>
      <c r="F22" s="451"/>
      <c r="G22" s="452"/>
    </row>
    <row r="23" spans="1:9" x14ac:dyDescent="0.3">
      <c r="A23" s="495" t="s">
        <v>688</v>
      </c>
      <c r="B23" s="496" t="s">
        <v>820</v>
      </c>
      <c r="C23" s="497">
        <v>3023.89</v>
      </c>
      <c r="D23" s="498">
        <f>341.13+359.97</f>
        <v>701.1</v>
      </c>
      <c r="F23" s="451"/>
      <c r="G23" s="452"/>
    </row>
    <row r="24" spans="1:9" ht="27.6" x14ac:dyDescent="0.3">
      <c r="A24" s="499" t="s">
        <v>821</v>
      </c>
      <c r="B24" s="500" t="s">
        <v>822</v>
      </c>
      <c r="C24" s="501">
        <f>SUM(C26:C28)</f>
        <v>1764484.0199999998</v>
      </c>
      <c r="D24" s="580">
        <f>SUM(D26:D28)</f>
        <v>1907513.97</v>
      </c>
      <c r="F24" s="451"/>
      <c r="G24" s="570">
        <f>D27+D31</f>
        <v>3061176.1100000003</v>
      </c>
    </row>
    <row r="25" spans="1:9" x14ac:dyDescent="0.3">
      <c r="A25" s="503"/>
      <c r="B25" s="504" t="s">
        <v>823</v>
      </c>
      <c r="C25" s="505"/>
      <c r="D25" s="581"/>
      <c r="F25" s="451"/>
      <c r="G25" s="570"/>
    </row>
    <row r="26" spans="1:9" x14ac:dyDescent="0.3">
      <c r="A26" s="453" t="s">
        <v>666</v>
      </c>
      <c r="B26" s="454" t="s">
        <v>824</v>
      </c>
      <c r="C26" s="455"/>
      <c r="D26" s="582"/>
      <c r="F26" s="451"/>
      <c r="G26" s="452"/>
    </row>
    <row r="27" spans="1:9" x14ac:dyDescent="0.3">
      <c r="A27" s="461" t="s">
        <v>674</v>
      </c>
      <c r="B27" s="492" t="s">
        <v>825</v>
      </c>
      <c r="C27" s="493">
        <v>1763045.13</v>
      </c>
      <c r="D27" s="583">
        <v>1906818.81</v>
      </c>
      <c r="F27" s="451"/>
      <c r="G27" s="452"/>
    </row>
    <row r="28" spans="1:9" ht="15.6" thickBot="1" x14ac:dyDescent="0.35">
      <c r="A28" s="506" t="s">
        <v>688</v>
      </c>
      <c r="B28" s="507" t="s">
        <v>826</v>
      </c>
      <c r="C28" s="508">
        <v>1438.89</v>
      </c>
      <c r="D28" s="584">
        <v>695.16</v>
      </c>
      <c r="F28" s="451"/>
      <c r="G28" s="579"/>
    </row>
    <row r="29" spans="1:9" ht="16.8" thickTop="1" thickBot="1" x14ac:dyDescent="0.35">
      <c r="A29" s="482" t="s">
        <v>827</v>
      </c>
      <c r="B29" s="509" t="s">
        <v>828</v>
      </c>
      <c r="C29" s="484">
        <f>C19-C24</f>
        <v>1409493.7200000004</v>
      </c>
      <c r="D29" s="585">
        <f>D19-D24</f>
        <v>1314416.9399999997</v>
      </c>
      <c r="F29" s="471"/>
      <c r="G29" s="472"/>
    </row>
    <row r="30" spans="1:9" ht="16.2" thickTop="1" x14ac:dyDescent="0.3">
      <c r="A30" s="486" t="s">
        <v>829</v>
      </c>
      <c r="B30" s="468" t="s">
        <v>830</v>
      </c>
      <c r="C30" s="469"/>
      <c r="D30" s="586"/>
      <c r="F30" s="471"/>
      <c r="G30" s="472"/>
    </row>
    <row r="31" spans="1:9" ht="33.75" customHeight="1" x14ac:dyDescent="0.3">
      <c r="A31" s="510" t="s">
        <v>831</v>
      </c>
      <c r="B31" s="511" t="s">
        <v>832</v>
      </c>
      <c r="C31" s="512">
        <f>SUM(C32:C41)</f>
        <v>1026346.7099999998</v>
      </c>
      <c r="D31" s="587">
        <f>SUM(D32:D41)</f>
        <v>1154357.3</v>
      </c>
      <c r="F31" s="451"/>
      <c r="G31" s="571"/>
    </row>
    <row r="32" spans="1:9" x14ac:dyDescent="0.3">
      <c r="A32" s="514"/>
      <c r="B32" s="454" t="s">
        <v>833</v>
      </c>
      <c r="C32" s="455">
        <v>13032.18</v>
      </c>
      <c r="D32" s="582">
        <v>17437.66</v>
      </c>
      <c r="F32" s="451"/>
      <c r="G32" s="574"/>
    </row>
    <row r="33" spans="1:7" x14ac:dyDescent="0.3">
      <c r="A33" s="516"/>
      <c r="B33" s="492" t="s">
        <v>834</v>
      </c>
      <c r="C33" s="493">
        <v>234106.16</v>
      </c>
      <c r="D33" s="583">
        <v>217874.57</v>
      </c>
      <c r="F33" s="451"/>
      <c r="G33" s="515"/>
    </row>
    <row r="34" spans="1:7" x14ac:dyDescent="0.3">
      <c r="A34" s="516"/>
      <c r="B34" s="492" t="s">
        <v>835</v>
      </c>
      <c r="C34" s="493">
        <v>548530.93999999994</v>
      </c>
      <c r="D34" s="583">
        <v>696215.57</v>
      </c>
      <c r="F34" s="451"/>
      <c r="G34" s="515"/>
    </row>
    <row r="35" spans="1:7" x14ac:dyDescent="0.3">
      <c r="A35" s="516"/>
      <c r="B35" s="492" t="s">
        <v>836</v>
      </c>
      <c r="C35" s="493">
        <v>142630.01</v>
      </c>
      <c r="D35" s="583">
        <v>142027.67000000001</v>
      </c>
      <c r="F35" s="451"/>
      <c r="G35" s="515"/>
    </row>
    <row r="36" spans="1:7" x14ac:dyDescent="0.3">
      <c r="A36" s="516"/>
      <c r="B36" s="492" t="s">
        <v>837</v>
      </c>
      <c r="C36" s="493">
        <v>6382.77</v>
      </c>
      <c r="D36" s="583"/>
      <c r="F36" s="451"/>
      <c r="G36" s="515"/>
    </row>
    <row r="37" spans="1:7" x14ac:dyDescent="0.3">
      <c r="A37" s="516"/>
      <c r="B37" s="492" t="s">
        <v>838</v>
      </c>
      <c r="C37" s="493">
        <v>33027.83</v>
      </c>
      <c r="D37" s="583">
        <v>30683.26</v>
      </c>
      <c r="F37" s="451"/>
      <c r="G37" s="515"/>
    </row>
    <row r="38" spans="1:7" x14ac:dyDescent="0.3">
      <c r="A38" s="516"/>
      <c r="B38" s="492" t="s">
        <v>839</v>
      </c>
      <c r="C38" s="493">
        <v>5647.32</v>
      </c>
      <c r="D38" s="583">
        <v>2911.25</v>
      </c>
      <c r="F38" s="451"/>
      <c r="G38" s="515"/>
    </row>
    <row r="39" spans="1:7" x14ac:dyDescent="0.3">
      <c r="A39" s="516"/>
      <c r="B39" s="492" t="s">
        <v>840</v>
      </c>
      <c r="C39" s="493"/>
      <c r="D39" s="583"/>
      <c r="F39" s="451"/>
      <c r="G39" s="515"/>
    </row>
    <row r="40" spans="1:7" x14ac:dyDescent="0.3">
      <c r="A40" s="516"/>
      <c r="B40" s="492" t="s">
        <v>841</v>
      </c>
      <c r="C40" s="493">
        <v>20895.38</v>
      </c>
      <c r="D40" s="583">
        <v>23235.34</v>
      </c>
      <c r="F40" s="451"/>
      <c r="G40" s="515"/>
    </row>
    <row r="41" spans="1:7" ht="15.6" thickBot="1" x14ac:dyDescent="0.35">
      <c r="A41" s="517"/>
      <c r="B41" s="507" t="s">
        <v>842</v>
      </c>
      <c r="C41" s="508">
        <v>22094.12</v>
      </c>
      <c r="D41" s="584">
        <v>23971.98</v>
      </c>
      <c r="F41" s="451"/>
      <c r="G41" s="515"/>
    </row>
    <row r="42" spans="1:7" ht="28.8" thickTop="1" thickBot="1" x14ac:dyDescent="0.35">
      <c r="A42" s="518" t="s">
        <v>843</v>
      </c>
      <c r="B42" s="519" t="s">
        <v>844</v>
      </c>
      <c r="C42" s="484">
        <f>C18+C29-C31-C30</f>
        <v>383147.01000000059</v>
      </c>
      <c r="D42" s="484">
        <f>D18+D29-D31-D30</f>
        <v>160059.63999999966</v>
      </c>
      <c r="F42" s="471"/>
      <c r="G42" s="520"/>
    </row>
    <row r="43" spans="1:7" ht="16.2" thickTop="1" thickBot="1" x14ac:dyDescent="0.35">
      <c r="A43" s="486" t="s">
        <v>845</v>
      </c>
      <c r="B43" s="521" t="s">
        <v>846</v>
      </c>
      <c r="C43" s="449">
        <f>SUM(C44:C47)</f>
        <v>47194.43</v>
      </c>
      <c r="D43" s="449">
        <f>SUM(D44:D47)</f>
        <v>48507.26</v>
      </c>
      <c r="F43" s="451"/>
      <c r="G43" s="515"/>
    </row>
    <row r="44" spans="1:7" ht="15.6" thickTop="1" x14ac:dyDescent="0.3">
      <c r="A44" s="453" t="s">
        <v>666</v>
      </c>
      <c r="B44" s="454" t="s">
        <v>847</v>
      </c>
      <c r="C44" s="449">
        <v>39024.39</v>
      </c>
      <c r="D44" s="456">
        <v>40650.410000000003</v>
      </c>
      <c r="F44" s="451"/>
      <c r="G44" s="515"/>
    </row>
    <row r="45" spans="1:7" x14ac:dyDescent="0.3">
      <c r="A45" s="522" t="s">
        <v>674</v>
      </c>
      <c r="B45" s="523" t="s">
        <v>848</v>
      </c>
      <c r="C45" s="455"/>
      <c r="D45" s="525"/>
      <c r="F45" s="451"/>
      <c r="G45" s="515"/>
    </row>
    <row r="46" spans="1:7" x14ac:dyDescent="0.3">
      <c r="A46" s="461" t="s">
        <v>688</v>
      </c>
      <c r="B46" s="492" t="s">
        <v>849</v>
      </c>
      <c r="C46" s="524"/>
      <c r="D46" s="494"/>
      <c r="F46" s="451"/>
      <c r="G46" s="515"/>
    </row>
    <row r="47" spans="1:7" x14ac:dyDescent="0.3">
      <c r="A47" s="461" t="s">
        <v>694</v>
      </c>
      <c r="B47" s="492" t="s">
        <v>850</v>
      </c>
      <c r="C47" s="493">
        <v>8170.04</v>
      </c>
      <c r="D47" s="494">
        <f>9711.02-1854.17</f>
        <v>7856.85</v>
      </c>
      <c r="F47" s="451"/>
      <c r="G47" s="515"/>
    </row>
    <row r="48" spans="1:7" x14ac:dyDescent="0.3">
      <c r="A48" s="499" t="s">
        <v>851</v>
      </c>
      <c r="B48" s="526" t="s">
        <v>852</v>
      </c>
      <c r="C48" s="502">
        <f>C49+C50+C51</f>
        <v>15892.78</v>
      </c>
      <c r="D48" s="502">
        <f>D49+D50+D51</f>
        <v>17068.55</v>
      </c>
      <c r="F48" s="451"/>
      <c r="G48" s="515"/>
    </row>
    <row r="49" spans="1:7" x14ac:dyDescent="0.3">
      <c r="A49" s="514" t="s">
        <v>666</v>
      </c>
      <c r="B49" s="454" t="s">
        <v>853</v>
      </c>
      <c r="C49" s="501"/>
      <c r="D49" s="456"/>
      <c r="F49" s="451"/>
      <c r="G49" s="515"/>
    </row>
    <row r="50" spans="1:7" x14ac:dyDescent="0.3">
      <c r="A50" s="516" t="s">
        <v>674</v>
      </c>
      <c r="B50" s="492" t="s">
        <v>854</v>
      </c>
      <c r="C50" s="455"/>
      <c r="D50" s="494"/>
      <c r="F50" s="451"/>
      <c r="G50" s="515"/>
    </row>
    <row r="51" spans="1:7" ht="15.6" thickBot="1" x14ac:dyDescent="0.35">
      <c r="A51" s="516" t="s">
        <v>688</v>
      </c>
      <c r="B51" s="492" t="s">
        <v>855</v>
      </c>
      <c r="C51" s="493">
        <v>15892.78</v>
      </c>
      <c r="D51" s="494">
        <v>17068.55</v>
      </c>
      <c r="F51" s="451"/>
      <c r="G51" s="515"/>
    </row>
    <row r="52" spans="1:7" ht="16.8" thickTop="1" thickBot="1" x14ac:dyDescent="0.35">
      <c r="A52" s="482" t="s">
        <v>856</v>
      </c>
      <c r="B52" s="527" t="s">
        <v>857</v>
      </c>
      <c r="C52" s="485">
        <f>C42+C43-C48</f>
        <v>414448.66000000056</v>
      </c>
      <c r="D52" s="485">
        <f>D42+D43-D48</f>
        <v>191498.34999999969</v>
      </c>
      <c r="F52" s="471"/>
      <c r="G52" s="240"/>
    </row>
    <row r="53" spans="1:7" ht="15.6" thickTop="1" x14ac:dyDescent="0.3">
      <c r="A53" s="510" t="s">
        <v>858</v>
      </c>
      <c r="B53" s="528" t="s">
        <v>859</v>
      </c>
      <c r="C53" s="513">
        <f>C54+C59+C61+C63+C64</f>
        <v>0</v>
      </c>
      <c r="D53" s="513">
        <f>D54+D59+D61+D63+D64</f>
        <v>1890.6200000000001</v>
      </c>
      <c r="F53" s="451"/>
      <c r="G53" s="515"/>
    </row>
    <row r="54" spans="1:7" x14ac:dyDescent="0.3">
      <c r="A54" s="453" t="s">
        <v>666</v>
      </c>
      <c r="B54" s="454" t="s">
        <v>860</v>
      </c>
      <c r="C54" s="512">
        <v>0</v>
      </c>
      <c r="D54" s="456">
        <f>D55+D57</f>
        <v>0</v>
      </c>
      <c r="F54" s="451"/>
      <c r="G54" s="515"/>
    </row>
    <row r="55" spans="1:7" x14ac:dyDescent="0.3">
      <c r="A55" s="461" t="s">
        <v>861</v>
      </c>
      <c r="B55" s="529" t="s">
        <v>862</v>
      </c>
      <c r="C55" s="455"/>
      <c r="D55" s="494"/>
      <c r="F55" s="451"/>
      <c r="G55" s="515"/>
    </row>
    <row r="56" spans="1:7" x14ac:dyDescent="0.3">
      <c r="A56" s="461"/>
      <c r="B56" s="529" t="s">
        <v>863</v>
      </c>
      <c r="C56" s="493"/>
      <c r="D56" s="494"/>
      <c r="F56" s="451"/>
      <c r="G56" s="515"/>
    </row>
    <row r="57" spans="1:7" x14ac:dyDescent="0.3">
      <c r="A57" s="461" t="s">
        <v>679</v>
      </c>
      <c r="B57" s="529" t="s">
        <v>864</v>
      </c>
      <c r="C57" s="493"/>
      <c r="D57" s="494"/>
      <c r="F57" s="451"/>
      <c r="G57" s="515"/>
    </row>
    <row r="58" spans="1:7" x14ac:dyDescent="0.3">
      <c r="A58" s="461"/>
      <c r="B58" s="529" t="s">
        <v>863</v>
      </c>
      <c r="C58" s="493"/>
      <c r="D58" s="494"/>
      <c r="F58" s="451"/>
      <c r="G58" s="515"/>
    </row>
    <row r="59" spans="1:7" x14ac:dyDescent="0.3">
      <c r="A59" s="461" t="s">
        <v>674</v>
      </c>
      <c r="B59" s="492" t="s">
        <v>865</v>
      </c>
      <c r="C59" s="493"/>
      <c r="D59" s="494">
        <v>36.450000000000003</v>
      </c>
      <c r="F59" s="451"/>
      <c r="G59" s="515"/>
    </row>
    <row r="60" spans="1:7" x14ac:dyDescent="0.3">
      <c r="A60" s="461"/>
      <c r="B60" s="530" t="s">
        <v>866</v>
      </c>
      <c r="C60" s="493"/>
      <c r="D60" s="494"/>
      <c r="F60" s="451"/>
      <c r="G60" s="515"/>
    </row>
    <row r="61" spans="1:7" x14ac:dyDescent="0.3">
      <c r="A61" s="461" t="s">
        <v>688</v>
      </c>
      <c r="B61" s="492" t="s">
        <v>867</v>
      </c>
      <c r="C61" s="493"/>
      <c r="D61" s="494"/>
      <c r="F61" s="451"/>
      <c r="G61" s="515"/>
    </row>
    <row r="62" spans="1:7" x14ac:dyDescent="0.3">
      <c r="A62" s="461"/>
      <c r="B62" s="530" t="s">
        <v>866</v>
      </c>
      <c r="C62" s="493"/>
      <c r="D62" s="494"/>
      <c r="F62" s="451"/>
      <c r="G62" s="515"/>
    </row>
    <row r="63" spans="1:7" x14ac:dyDescent="0.3">
      <c r="A63" s="461" t="s">
        <v>694</v>
      </c>
      <c r="B63" s="492" t="s">
        <v>868</v>
      </c>
      <c r="C63" s="493"/>
      <c r="D63" s="494"/>
      <c r="F63" s="451"/>
      <c r="G63" s="515"/>
    </row>
    <row r="64" spans="1:7" x14ac:dyDescent="0.3">
      <c r="A64" s="461" t="s">
        <v>709</v>
      </c>
      <c r="B64" s="492" t="s">
        <v>137</v>
      </c>
      <c r="C64" s="493"/>
      <c r="D64" s="494">
        <v>1854.17</v>
      </c>
      <c r="F64" s="451"/>
      <c r="G64" s="515"/>
    </row>
    <row r="65" spans="1:7" x14ac:dyDescent="0.3">
      <c r="A65" s="531" t="s">
        <v>869</v>
      </c>
      <c r="B65" s="526" t="s">
        <v>870</v>
      </c>
      <c r="C65" s="502">
        <f>C66+C68+C70+C71</f>
        <v>1231.73</v>
      </c>
      <c r="D65" s="502">
        <f>D66+D68+D70+D71</f>
        <v>12548.38</v>
      </c>
      <c r="F65" s="451"/>
      <c r="G65" s="515"/>
    </row>
    <row r="66" spans="1:7" x14ac:dyDescent="0.3">
      <c r="A66" s="532" t="s">
        <v>666</v>
      </c>
      <c r="B66" s="533" t="s">
        <v>865</v>
      </c>
      <c r="C66" s="501">
        <v>1200.5899999999999</v>
      </c>
      <c r="D66" s="535">
        <v>1014.25</v>
      </c>
      <c r="F66" s="451"/>
      <c r="G66" s="515"/>
    </row>
    <row r="67" spans="1:7" x14ac:dyDescent="0.3">
      <c r="A67" s="522"/>
      <c r="B67" s="536" t="s">
        <v>871</v>
      </c>
      <c r="C67" s="534"/>
      <c r="D67" s="525"/>
      <c r="F67" s="451"/>
      <c r="G67" s="515"/>
    </row>
    <row r="68" spans="1:7" x14ac:dyDescent="0.3">
      <c r="A68" s="461" t="s">
        <v>674</v>
      </c>
      <c r="B68" s="492" t="s">
        <v>872</v>
      </c>
      <c r="C68" s="524"/>
      <c r="D68" s="494"/>
      <c r="F68" s="451"/>
      <c r="G68" s="515"/>
    </row>
    <row r="69" spans="1:7" x14ac:dyDescent="0.3">
      <c r="A69" s="461"/>
      <c r="B69" s="530" t="s">
        <v>873</v>
      </c>
      <c r="C69" s="493"/>
      <c r="D69" s="494"/>
      <c r="F69" s="451"/>
      <c r="G69" s="515"/>
    </row>
    <row r="70" spans="1:7" x14ac:dyDescent="0.3">
      <c r="A70" s="461" t="s">
        <v>688</v>
      </c>
      <c r="B70" s="492" t="s">
        <v>868</v>
      </c>
      <c r="C70" s="493"/>
      <c r="D70" s="494"/>
      <c r="F70" s="451"/>
      <c r="G70" s="515"/>
    </row>
    <row r="71" spans="1:7" ht="15.6" thickBot="1" x14ac:dyDescent="0.35">
      <c r="A71" s="461" t="s">
        <v>694</v>
      </c>
      <c r="B71" s="537" t="s">
        <v>137</v>
      </c>
      <c r="C71" s="493">
        <v>31.14</v>
      </c>
      <c r="D71" s="494">
        <v>11534.13</v>
      </c>
      <c r="F71" s="451"/>
      <c r="G71" s="538"/>
    </row>
    <row r="72" spans="1:7" ht="16.8" thickTop="1" thickBot="1" x14ac:dyDescent="0.35">
      <c r="A72" s="482" t="s">
        <v>874</v>
      </c>
      <c r="B72" s="519" t="s">
        <v>875</v>
      </c>
      <c r="C72" s="485">
        <f>C52+C53-C65</f>
        <v>413216.93000000058</v>
      </c>
      <c r="D72" s="485">
        <f>D52+D53-D65</f>
        <v>180840.58999999968</v>
      </c>
      <c r="F72" s="471"/>
      <c r="G72" s="520"/>
    </row>
    <row r="73" spans="1:7" ht="16.2" thickTop="1" thickBot="1" x14ac:dyDescent="0.35">
      <c r="A73" s="488" t="s">
        <v>876</v>
      </c>
      <c r="B73" s="539" t="s">
        <v>877</v>
      </c>
      <c r="C73" s="484">
        <v>279</v>
      </c>
      <c r="D73" s="460">
        <v>76</v>
      </c>
      <c r="F73" s="451"/>
      <c r="G73" s="538"/>
    </row>
    <row r="74" spans="1:7" ht="28.8" thickTop="1" thickBot="1" x14ac:dyDescent="0.35">
      <c r="A74" s="540" t="s">
        <v>878</v>
      </c>
      <c r="B74" s="541" t="s">
        <v>879</v>
      </c>
      <c r="C74" s="459"/>
      <c r="D74" s="542"/>
      <c r="F74" s="451"/>
      <c r="G74" s="538"/>
    </row>
    <row r="75" spans="1:7" ht="16.8" thickTop="1" thickBot="1" x14ac:dyDescent="0.35">
      <c r="A75" s="482" t="s">
        <v>880</v>
      </c>
      <c r="B75" s="509" t="s">
        <v>881</v>
      </c>
      <c r="C75" s="485">
        <f>C72-C73-C74</f>
        <v>412937.93000000058</v>
      </c>
      <c r="D75" s="485">
        <f>D72-D73-D74</f>
        <v>180764.58999999968</v>
      </c>
      <c r="F75" s="471"/>
      <c r="G75" s="240"/>
    </row>
    <row r="76" spans="1:7" ht="15.6" thickTop="1" x14ac:dyDescent="0.3">
      <c r="A76" s="543"/>
      <c r="B76" s="544"/>
      <c r="C76" s="569"/>
      <c r="D76" s="545"/>
    </row>
    <row r="77" spans="1:7" x14ac:dyDescent="0.3">
      <c r="A77" s="206"/>
      <c r="B77" s="558" t="s">
        <v>904</v>
      </c>
      <c r="C77" s="223" t="s">
        <v>903</v>
      </c>
      <c r="D77" s="205"/>
    </row>
    <row r="78" spans="1:7" x14ac:dyDescent="0.3">
      <c r="A78" s="227"/>
      <c r="B78" s="557" t="s">
        <v>902</v>
      </c>
      <c r="C78" s="568" t="s">
        <v>914</v>
      </c>
      <c r="D78" s="551"/>
      <c r="F78" s="427"/>
    </row>
    <row r="79" spans="1:7" x14ac:dyDescent="0.3">
      <c r="A79" s="203"/>
      <c r="B79" s="204"/>
      <c r="C79" s="551"/>
      <c r="D79" s="205"/>
      <c r="F79" s="427"/>
    </row>
    <row r="80" spans="1:7" x14ac:dyDescent="0.3">
      <c r="A80" s="206"/>
      <c r="B80" s="202"/>
      <c r="C80" s="205"/>
      <c r="D80" s="205"/>
    </row>
    <row r="81" spans="1:7" x14ac:dyDescent="0.3">
      <c r="A81" s="206"/>
      <c r="B81" s="202"/>
      <c r="C81" s="205"/>
      <c r="D81" s="551"/>
      <c r="E81" s="546"/>
    </row>
    <row r="82" spans="1:7" x14ac:dyDescent="0.3">
      <c r="A82" s="206"/>
      <c r="B82" s="206"/>
      <c r="C82" s="551"/>
      <c r="D82" s="552"/>
    </row>
    <row r="83" spans="1:7" x14ac:dyDescent="0.3">
      <c r="A83" s="206"/>
      <c r="B83" s="202"/>
      <c r="C83" s="552"/>
      <c r="D83" s="205"/>
    </row>
    <row r="84" spans="1:7" x14ac:dyDescent="0.3">
      <c r="A84" s="618"/>
      <c r="B84" s="618"/>
      <c r="C84" s="205"/>
      <c r="D84" s="547"/>
      <c r="E84" s="548"/>
      <c r="F84" s="548"/>
      <c r="G84" s="231"/>
    </row>
    <row r="85" spans="1:7" ht="14.4" x14ac:dyDescent="0.3">
      <c r="A85" s="227"/>
      <c r="B85" s="203"/>
      <c r="C85" s="547"/>
      <c r="D85" s="226"/>
      <c r="E85" s="548"/>
      <c r="F85" s="548"/>
      <c r="G85" s="548"/>
    </row>
    <row r="86" spans="1:7" x14ac:dyDescent="0.3">
      <c r="A86" s="227"/>
      <c r="B86" s="203"/>
      <c r="C86" s="226"/>
      <c r="D86" s="205"/>
      <c r="F86" s="427"/>
    </row>
    <row r="87" spans="1:7" x14ac:dyDescent="0.3">
      <c r="A87" s="206"/>
      <c r="B87" s="202"/>
      <c r="C87" s="205"/>
      <c r="D87" s="205"/>
    </row>
    <row r="88" spans="1:7" ht="41.25" customHeight="1" x14ac:dyDescent="0.3">
      <c r="A88" s="550"/>
      <c r="B88" s="550"/>
      <c r="C88" s="205"/>
      <c r="D88" s="550"/>
      <c r="E88" s="426"/>
      <c r="F88" s="426"/>
    </row>
    <row r="89" spans="1:7" ht="15.6" x14ac:dyDescent="0.3">
      <c r="B89" s="416"/>
      <c r="C89" s="550"/>
    </row>
    <row r="90" spans="1:7" ht="15.6" x14ac:dyDescent="0.3">
      <c r="B90" s="416"/>
    </row>
    <row r="91" spans="1:7" ht="15.6" x14ac:dyDescent="0.3">
      <c r="B91" s="416"/>
    </row>
    <row r="92" spans="1:7" ht="15.6" x14ac:dyDescent="0.3">
      <c r="B92" s="416"/>
    </row>
    <row r="93" spans="1:7" ht="15.6" x14ac:dyDescent="0.3">
      <c r="B93" s="416"/>
    </row>
    <row r="94" spans="1:7" ht="15.6" x14ac:dyDescent="0.3">
      <c r="B94" s="416"/>
    </row>
    <row r="95" spans="1:7" ht="15.6" x14ac:dyDescent="0.3">
      <c r="B95" s="416"/>
    </row>
    <row r="96" spans="1:7" ht="15.6" x14ac:dyDescent="0.3">
      <c r="B96" s="416"/>
    </row>
    <row r="97" spans="2:2" ht="15.6" x14ac:dyDescent="0.3">
      <c r="B97" s="416"/>
    </row>
    <row r="98" spans="2:2" ht="15.6" x14ac:dyDescent="0.3">
      <c r="B98" s="416"/>
    </row>
    <row r="99" spans="2:2" ht="15.6" x14ac:dyDescent="0.3">
      <c r="B99" s="416"/>
    </row>
    <row r="100" spans="2:2" ht="15.6" x14ac:dyDescent="0.3">
      <c r="B100" s="416"/>
    </row>
    <row r="101" spans="2:2" ht="15.6" x14ac:dyDescent="0.3">
      <c r="B101" s="416"/>
    </row>
    <row r="102" spans="2:2" ht="15.6" x14ac:dyDescent="0.3">
      <c r="B102" s="416"/>
    </row>
    <row r="103" spans="2:2" ht="15.6" x14ac:dyDescent="0.3">
      <c r="B103" s="416"/>
    </row>
    <row r="104" spans="2:2" ht="15.6" x14ac:dyDescent="0.3">
      <c r="B104" s="416"/>
    </row>
    <row r="105" spans="2:2" ht="15.6" x14ac:dyDescent="0.3">
      <c r="B105" s="416"/>
    </row>
    <row r="106" spans="2:2" ht="15.6" x14ac:dyDescent="0.3">
      <c r="B106" s="416"/>
    </row>
    <row r="107" spans="2:2" ht="15.6" x14ac:dyDescent="0.3">
      <c r="B107" s="416"/>
    </row>
    <row r="108" spans="2:2" ht="15.6" x14ac:dyDescent="0.3">
      <c r="B108" s="416"/>
    </row>
    <row r="109" spans="2:2" ht="15.6" x14ac:dyDescent="0.3">
      <c r="B109" s="416"/>
    </row>
    <row r="110" spans="2:2" ht="15.6" x14ac:dyDescent="0.3">
      <c r="B110" s="416"/>
    </row>
    <row r="111" spans="2:2" ht="15.6" x14ac:dyDescent="0.3">
      <c r="B111" s="416"/>
    </row>
    <row r="112" spans="2:2" ht="15.6" x14ac:dyDescent="0.3">
      <c r="B112" s="416"/>
    </row>
    <row r="113" spans="2:2" ht="15.6" x14ac:dyDescent="0.3">
      <c r="B113" s="416"/>
    </row>
    <row r="114" spans="2:2" ht="15.6" x14ac:dyDescent="0.3">
      <c r="B114" s="416"/>
    </row>
    <row r="115" spans="2:2" ht="15.6" x14ac:dyDescent="0.3">
      <c r="B115" s="416"/>
    </row>
    <row r="116" spans="2:2" ht="15.6" x14ac:dyDescent="0.3">
      <c r="B116" s="416"/>
    </row>
    <row r="117" spans="2:2" ht="15.6" x14ac:dyDescent="0.3">
      <c r="B117" s="416"/>
    </row>
    <row r="118" spans="2:2" ht="15.6" x14ac:dyDescent="0.3">
      <c r="B118" s="416"/>
    </row>
    <row r="119" spans="2:2" ht="15.6" x14ac:dyDescent="0.3">
      <c r="B119" s="416"/>
    </row>
    <row r="120" spans="2:2" ht="15.6" x14ac:dyDescent="0.3">
      <c r="B120" s="416"/>
    </row>
    <row r="121" spans="2:2" ht="15.6" x14ac:dyDescent="0.3">
      <c r="B121" s="416"/>
    </row>
    <row r="122" spans="2:2" ht="15.6" x14ac:dyDescent="0.3">
      <c r="B122" s="416"/>
    </row>
    <row r="123" spans="2:2" ht="15.6" x14ac:dyDescent="0.3">
      <c r="B123" s="416"/>
    </row>
    <row r="124" spans="2:2" ht="15.6" x14ac:dyDescent="0.3">
      <c r="B124" s="416"/>
    </row>
    <row r="125" spans="2:2" ht="15.6" x14ac:dyDescent="0.3">
      <c r="B125" s="416"/>
    </row>
    <row r="126" spans="2:2" ht="15.6" x14ac:dyDescent="0.3">
      <c r="B126" s="416"/>
    </row>
    <row r="127" spans="2:2" ht="15.6" x14ac:dyDescent="0.3">
      <c r="B127" s="416"/>
    </row>
    <row r="128" spans="2:2" ht="15.6" x14ac:dyDescent="0.3">
      <c r="B128" s="416"/>
    </row>
    <row r="129" spans="2:2" ht="15.6" x14ac:dyDescent="0.3">
      <c r="B129" s="416"/>
    </row>
    <row r="130" spans="2:2" ht="15.6" x14ac:dyDescent="0.3">
      <c r="B130" s="416"/>
    </row>
    <row r="131" spans="2:2" ht="15.6" x14ac:dyDescent="0.3">
      <c r="B131" s="416"/>
    </row>
    <row r="132" spans="2:2" ht="15.6" x14ac:dyDescent="0.3">
      <c r="B132" s="416"/>
    </row>
    <row r="133" spans="2:2" ht="15.6" x14ac:dyDescent="0.3">
      <c r="B133" s="416"/>
    </row>
    <row r="134" spans="2:2" ht="15.6" x14ac:dyDescent="0.3">
      <c r="B134" s="416"/>
    </row>
    <row r="135" spans="2:2" ht="15.6" x14ac:dyDescent="0.3">
      <c r="B135" s="416"/>
    </row>
    <row r="136" spans="2:2" ht="15.6" x14ac:dyDescent="0.3">
      <c r="B136" s="416"/>
    </row>
    <row r="137" spans="2:2" ht="15.6" x14ac:dyDescent="0.3">
      <c r="B137" s="416"/>
    </row>
    <row r="138" spans="2:2" ht="15.6" x14ac:dyDescent="0.3">
      <c r="B138" s="416"/>
    </row>
    <row r="139" spans="2:2" ht="15.6" x14ac:dyDescent="0.3">
      <c r="B139" s="416"/>
    </row>
    <row r="140" spans="2:2" ht="15.6" x14ac:dyDescent="0.3">
      <c r="B140" s="416"/>
    </row>
    <row r="141" spans="2:2" ht="15.6" x14ac:dyDescent="0.3">
      <c r="B141" s="416"/>
    </row>
    <row r="142" spans="2:2" ht="15.6" x14ac:dyDescent="0.3">
      <c r="B142" s="416"/>
    </row>
    <row r="143" spans="2:2" ht="15.6" x14ac:dyDescent="0.3">
      <c r="B143" s="416"/>
    </row>
    <row r="144" spans="2:2" ht="15.6" x14ac:dyDescent="0.3">
      <c r="B144" s="416"/>
    </row>
    <row r="145" spans="2:2" ht="15.6" x14ac:dyDescent="0.3">
      <c r="B145" s="416"/>
    </row>
    <row r="146" spans="2:2" ht="15.6" x14ac:dyDescent="0.3">
      <c r="B146" s="416"/>
    </row>
    <row r="147" spans="2:2" ht="15.6" x14ac:dyDescent="0.3">
      <c r="B147" s="416"/>
    </row>
    <row r="148" spans="2:2" ht="15.6" x14ac:dyDescent="0.3">
      <c r="B148" s="416"/>
    </row>
    <row r="149" spans="2:2" ht="15.6" x14ac:dyDescent="0.3">
      <c r="B149" s="416"/>
    </row>
    <row r="150" spans="2:2" ht="15.6" x14ac:dyDescent="0.3">
      <c r="B150" s="416"/>
    </row>
    <row r="151" spans="2:2" ht="15.6" x14ac:dyDescent="0.3">
      <c r="B151" s="416"/>
    </row>
    <row r="152" spans="2:2" ht="15.6" x14ac:dyDescent="0.3">
      <c r="B152" s="416"/>
    </row>
    <row r="153" spans="2:2" ht="15.6" x14ac:dyDescent="0.3">
      <c r="B153" s="416"/>
    </row>
    <row r="154" spans="2:2" ht="15.6" x14ac:dyDescent="0.3">
      <c r="B154" s="416"/>
    </row>
    <row r="155" spans="2:2" ht="15.6" x14ac:dyDescent="0.3">
      <c r="B155" s="416"/>
    </row>
    <row r="156" spans="2:2" ht="15.6" x14ac:dyDescent="0.3">
      <c r="B156" s="416"/>
    </row>
    <row r="157" spans="2:2" ht="15.6" x14ac:dyDescent="0.3">
      <c r="B157" s="416"/>
    </row>
    <row r="158" spans="2:2" ht="15.6" x14ac:dyDescent="0.3">
      <c r="B158" s="416"/>
    </row>
    <row r="159" spans="2:2" ht="15.6" x14ac:dyDescent="0.3">
      <c r="B159" s="416"/>
    </row>
    <row r="160" spans="2:2" ht="15.6" x14ac:dyDescent="0.3">
      <c r="B160" s="416"/>
    </row>
    <row r="161" spans="2:2" ht="15.6" x14ac:dyDescent="0.3">
      <c r="B161" s="416"/>
    </row>
    <row r="162" spans="2:2" ht="15.6" x14ac:dyDescent="0.3">
      <c r="B162" s="416"/>
    </row>
    <row r="163" spans="2:2" ht="15.6" x14ac:dyDescent="0.3">
      <c r="B163" s="416"/>
    </row>
    <row r="164" spans="2:2" ht="15.6" x14ac:dyDescent="0.3">
      <c r="B164" s="416"/>
    </row>
    <row r="165" spans="2:2" ht="15.6" x14ac:dyDescent="0.3">
      <c r="B165" s="416"/>
    </row>
    <row r="166" spans="2:2" ht="15.6" x14ac:dyDescent="0.3">
      <c r="B166" s="416"/>
    </row>
    <row r="167" spans="2:2" ht="15.6" x14ac:dyDescent="0.3">
      <c r="B167" s="416"/>
    </row>
    <row r="168" spans="2:2" ht="15.6" x14ac:dyDescent="0.3">
      <c r="B168" s="416"/>
    </row>
    <row r="169" spans="2:2" ht="15.6" x14ac:dyDescent="0.3">
      <c r="B169" s="416"/>
    </row>
    <row r="170" spans="2:2" ht="15.6" x14ac:dyDescent="0.3">
      <c r="B170" s="416"/>
    </row>
    <row r="171" spans="2:2" ht="15.6" x14ac:dyDescent="0.3">
      <c r="B171" s="416"/>
    </row>
    <row r="172" spans="2:2" ht="15.6" x14ac:dyDescent="0.3">
      <c r="B172" s="416"/>
    </row>
    <row r="173" spans="2:2" ht="15.6" x14ac:dyDescent="0.3">
      <c r="B173" s="416"/>
    </row>
    <row r="174" spans="2:2" ht="15.6" x14ac:dyDescent="0.3">
      <c r="B174" s="416"/>
    </row>
    <row r="175" spans="2:2" ht="15.6" x14ac:dyDescent="0.3">
      <c r="B175" s="416"/>
    </row>
    <row r="176" spans="2:2" ht="15.6" x14ac:dyDescent="0.3">
      <c r="B176" s="416"/>
    </row>
    <row r="177" spans="2:2" ht="15.6" x14ac:dyDescent="0.3">
      <c r="B177" s="416"/>
    </row>
    <row r="178" spans="2:2" ht="15.6" x14ac:dyDescent="0.3">
      <c r="B178" s="416"/>
    </row>
    <row r="179" spans="2:2" ht="15.6" x14ac:dyDescent="0.3">
      <c r="B179" s="416"/>
    </row>
    <row r="180" spans="2:2" ht="15.6" x14ac:dyDescent="0.3">
      <c r="B180" s="416"/>
    </row>
    <row r="181" spans="2:2" ht="15.6" x14ac:dyDescent="0.3">
      <c r="B181" s="416"/>
    </row>
    <row r="182" spans="2:2" ht="15.6" x14ac:dyDescent="0.3">
      <c r="B182" s="416"/>
    </row>
    <row r="183" spans="2:2" ht="15.6" x14ac:dyDescent="0.3">
      <c r="B183" s="416"/>
    </row>
    <row r="184" spans="2:2" ht="15.6" x14ac:dyDescent="0.3">
      <c r="B184" s="416"/>
    </row>
    <row r="185" spans="2:2" ht="15.6" x14ac:dyDescent="0.3">
      <c r="B185" s="416"/>
    </row>
    <row r="186" spans="2:2" ht="15.6" x14ac:dyDescent="0.3">
      <c r="B186" s="416"/>
    </row>
    <row r="187" spans="2:2" ht="15.6" x14ac:dyDescent="0.3">
      <c r="B187" s="416"/>
    </row>
    <row r="188" spans="2:2" ht="15.6" x14ac:dyDescent="0.3">
      <c r="B188" s="416"/>
    </row>
    <row r="189" spans="2:2" ht="15.6" x14ac:dyDescent="0.3">
      <c r="B189" s="416"/>
    </row>
    <row r="190" spans="2:2" ht="15.6" x14ac:dyDescent="0.3">
      <c r="B190" s="416"/>
    </row>
    <row r="191" spans="2:2" ht="15.6" x14ac:dyDescent="0.3">
      <c r="B191" s="416"/>
    </row>
    <row r="192" spans="2:2" ht="15.6" x14ac:dyDescent="0.3">
      <c r="B192" s="416"/>
    </row>
    <row r="193" spans="2:2" ht="15.6" x14ac:dyDescent="0.3">
      <c r="B193" s="416"/>
    </row>
    <row r="194" spans="2:2" ht="15.6" x14ac:dyDescent="0.3">
      <c r="B194" s="416"/>
    </row>
    <row r="195" spans="2:2" ht="15.6" x14ac:dyDescent="0.3">
      <c r="B195" s="416"/>
    </row>
    <row r="196" spans="2:2" ht="15.6" x14ac:dyDescent="0.3">
      <c r="B196" s="416"/>
    </row>
    <row r="197" spans="2:2" ht="15.6" x14ac:dyDescent="0.3">
      <c r="B197" s="416"/>
    </row>
    <row r="198" spans="2:2" ht="15.6" x14ac:dyDescent="0.3">
      <c r="B198" s="416"/>
    </row>
    <row r="199" spans="2:2" ht="15.6" x14ac:dyDescent="0.3">
      <c r="B199" s="416"/>
    </row>
    <row r="200" spans="2:2" ht="15.6" x14ac:dyDescent="0.3">
      <c r="B200" s="416"/>
    </row>
    <row r="201" spans="2:2" ht="15.6" x14ac:dyDescent="0.3">
      <c r="B201" s="416"/>
    </row>
    <row r="202" spans="2:2" ht="15.6" x14ac:dyDescent="0.3">
      <c r="B202" s="416"/>
    </row>
    <row r="203" spans="2:2" ht="15.6" x14ac:dyDescent="0.3">
      <c r="B203" s="416"/>
    </row>
    <row r="204" spans="2:2" ht="15.6" x14ac:dyDescent="0.3">
      <c r="B204" s="416"/>
    </row>
    <row r="205" spans="2:2" ht="15.6" x14ac:dyDescent="0.3">
      <c r="B205" s="416"/>
    </row>
    <row r="206" spans="2:2" ht="15.6" x14ac:dyDescent="0.3">
      <c r="B206" s="416"/>
    </row>
    <row r="207" spans="2:2" ht="15.6" x14ac:dyDescent="0.3">
      <c r="B207" s="416"/>
    </row>
    <row r="208" spans="2:2" ht="15.6" x14ac:dyDescent="0.3">
      <c r="B208" s="416"/>
    </row>
    <row r="209" spans="2:2" ht="15.6" x14ac:dyDescent="0.3">
      <c r="B209" s="416"/>
    </row>
    <row r="210" spans="2:2" ht="15.6" x14ac:dyDescent="0.3">
      <c r="B210" s="416"/>
    </row>
    <row r="211" spans="2:2" ht="15.6" x14ac:dyDescent="0.3">
      <c r="B211" s="416"/>
    </row>
    <row r="212" spans="2:2" ht="15.6" x14ac:dyDescent="0.3">
      <c r="B212" s="416"/>
    </row>
  </sheetData>
  <mergeCells count="8">
    <mergeCell ref="G6:G7"/>
    <mergeCell ref="A84:B84"/>
    <mergeCell ref="F6:F7"/>
    <mergeCell ref="A3:D3"/>
    <mergeCell ref="A4:D4"/>
    <mergeCell ref="A6:A7"/>
    <mergeCell ref="B6:B7"/>
    <mergeCell ref="C6:D6"/>
  </mergeCells>
  <pageMargins left="0.7" right="0.7" top="0.75" bottom="0.75" header="0.3" footer="0.3"/>
  <pageSetup paperSize="9" scale="91" orientation="portrait" r:id="rId1"/>
  <colBreaks count="1" manualBreakCount="1">
    <brk id="4" max="8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K36"/>
  <sheetViews>
    <sheetView view="pageBreakPreview" topLeftCell="A19" zoomScaleNormal="130" zoomScaleSheetLayoutView="100" workbookViewId="0">
      <selection activeCell="R18" sqref="R18"/>
    </sheetView>
  </sheetViews>
  <sheetFormatPr defaultRowHeight="14.4" x14ac:dyDescent="0.3"/>
  <cols>
    <col min="1" max="1" width="16.109375" customWidth="1"/>
    <col min="2" max="2" width="12.33203125" customWidth="1"/>
    <col min="3" max="3" width="13.109375" customWidth="1"/>
    <col min="4" max="4" width="11.5546875" customWidth="1"/>
    <col min="5" max="5" width="15.109375" customWidth="1"/>
    <col min="6" max="6" width="14.88671875" customWidth="1"/>
    <col min="7" max="7" width="14.109375" customWidth="1"/>
    <col min="8" max="8" width="12.88671875" customWidth="1"/>
    <col min="9" max="9" width="16" customWidth="1"/>
    <col min="10" max="10" width="16.5546875" customWidth="1"/>
    <col min="11" max="11" width="15.109375" customWidth="1"/>
  </cols>
  <sheetData>
    <row r="1" spans="1:11" ht="18" x14ac:dyDescent="0.3">
      <c r="A1" s="631" t="s">
        <v>613</v>
      </c>
      <c r="B1" s="631"/>
      <c r="C1" s="631"/>
      <c r="D1" s="631"/>
      <c r="E1" s="631"/>
      <c r="F1" s="631"/>
    </row>
    <row r="2" spans="1:11" ht="18" x14ac:dyDescent="0.3">
      <c r="A2" s="1"/>
      <c r="B2" s="1"/>
      <c r="C2" s="1"/>
      <c r="D2" s="1"/>
      <c r="E2" s="1"/>
      <c r="F2" s="1"/>
    </row>
    <row r="3" spans="1:11" ht="18" x14ac:dyDescent="0.3">
      <c r="A3" s="631" t="s">
        <v>24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</row>
    <row r="4" spans="1:11" ht="18" x14ac:dyDescent="0.3">
      <c r="A4" s="631"/>
      <c r="B4" s="631"/>
      <c r="C4" s="631"/>
      <c r="D4" s="631"/>
      <c r="E4" s="631"/>
      <c r="F4" s="631"/>
      <c r="G4" s="631"/>
      <c r="H4" s="631"/>
      <c r="I4" s="631"/>
      <c r="J4" s="631"/>
      <c r="K4" s="631"/>
    </row>
    <row r="5" spans="1:11" ht="18" x14ac:dyDescent="0.3">
      <c r="A5" s="1"/>
      <c r="B5" s="1"/>
      <c r="C5" s="1"/>
      <c r="D5" s="1"/>
      <c r="E5" s="1"/>
      <c r="F5" s="1"/>
    </row>
    <row r="6" spans="1:11" ht="15" customHeight="1" x14ac:dyDescent="0.3">
      <c r="A6" s="632" t="s">
        <v>23</v>
      </c>
      <c r="B6" s="632"/>
      <c r="C6" s="632"/>
      <c r="D6" s="632"/>
      <c r="E6" s="632"/>
      <c r="F6" s="632"/>
      <c r="G6" s="632"/>
      <c r="H6" s="632"/>
      <c r="I6" s="632"/>
      <c r="J6" s="632"/>
      <c r="K6" s="632"/>
    </row>
    <row r="7" spans="1:11" x14ac:dyDescent="0.3">
      <c r="A7" s="632"/>
      <c r="B7" s="632"/>
      <c r="C7" s="632"/>
      <c r="D7" s="632"/>
      <c r="E7" s="632"/>
      <c r="F7" s="632"/>
      <c r="G7" s="632"/>
      <c r="H7" s="632"/>
      <c r="I7" s="632"/>
      <c r="J7" s="632"/>
      <c r="K7" s="632"/>
    </row>
    <row r="8" spans="1:11" x14ac:dyDescent="0.3">
      <c r="A8" s="632"/>
      <c r="B8" s="632"/>
      <c r="C8" s="632"/>
      <c r="D8" s="632"/>
      <c r="E8" s="632"/>
      <c r="F8" s="632"/>
      <c r="G8" s="632"/>
      <c r="H8" s="632"/>
      <c r="I8" s="632"/>
      <c r="J8" s="632"/>
      <c r="K8" s="632"/>
    </row>
    <row r="9" spans="1:11" ht="39.75" customHeight="1" x14ac:dyDescent="0.3">
      <c r="A9" s="632"/>
      <c r="B9" s="632"/>
      <c r="C9" s="632"/>
      <c r="D9" s="632"/>
      <c r="E9" s="632"/>
      <c r="F9" s="632"/>
      <c r="G9" s="632"/>
      <c r="H9" s="632"/>
      <c r="I9" s="632"/>
      <c r="J9" s="632"/>
      <c r="K9" s="632"/>
    </row>
    <row r="10" spans="1:11" ht="15.6" x14ac:dyDescent="0.3">
      <c r="A10" s="45" t="s">
        <v>0</v>
      </c>
      <c r="B10" s="45" t="s">
        <v>1</v>
      </c>
      <c r="C10" s="46"/>
      <c r="D10" s="46"/>
      <c r="E10" s="46"/>
      <c r="F10" s="46"/>
    </row>
    <row r="11" spans="1:11" ht="15" thickBot="1" x14ac:dyDescent="0.35">
      <c r="A11" s="2"/>
    </row>
    <row r="12" spans="1:11" ht="60.75" customHeight="1" thickBot="1" x14ac:dyDescent="0.35">
      <c r="A12" s="628" t="s">
        <v>2</v>
      </c>
      <c r="B12" s="4" t="s">
        <v>3</v>
      </c>
      <c r="C12" s="633" t="s">
        <v>5</v>
      </c>
      <c r="D12" s="634"/>
      <c r="E12" s="635"/>
      <c r="F12" s="628" t="s">
        <v>6</v>
      </c>
      <c r="G12" s="633" t="s">
        <v>7</v>
      </c>
      <c r="H12" s="634"/>
      <c r="I12" s="635"/>
      <c r="J12" s="6" t="s">
        <v>36</v>
      </c>
      <c r="K12" s="6" t="s">
        <v>8</v>
      </c>
    </row>
    <row r="13" spans="1:11" ht="57" customHeight="1" thickBot="1" x14ac:dyDescent="0.35">
      <c r="A13" s="630"/>
      <c r="B13" s="8" t="s">
        <v>4</v>
      </c>
      <c r="C13" s="6" t="s">
        <v>10</v>
      </c>
      <c r="D13" s="8" t="s">
        <v>11</v>
      </c>
      <c r="E13" s="6" t="s">
        <v>12</v>
      </c>
      <c r="F13" s="629"/>
      <c r="G13" s="8" t="s">
        <v>13</v>
      </c>
      <c r="H13" s="8" t="s">
        <v>14</v>
      </c>
      <c r="I13" s="8" t="s">
        <v>12</v>
      </c>
      <c r="J13" s="7" t="s">
        <v>35</v>
      </c>
      <c r="K13" s="9" t="s">
        <v>9</v>
      </c>
    </row>
    <row r="14" spans="1:11" ht="15" thickBot="1" x14ac:dyDescent="0.3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39">
        <v>11</v>
      </c>
    </row>
    <row r="15" spans="1:11" ht="24.75" customHeight="1" thickBot="1" x14ac:dyDescent="0.35">
      <c r="A15" s="10" t="s">
        <v>15</v>
      </c>
      <c r="B15" s="15"/>
      <c r="C15" s="12"/>
      <c r="D15" s="12"/>
      <c r="E15" s="12"/>
      <c r="F15" s="11">
        <f>C15+D15+E15</f>
        <v>0</v>
      </c>
      <c r="G15" s="11"/>
      <c r="H15" s="11"/>
      <c r="I15" s="11"/>
      <c r="J15" s="11">
        <f>G15+H15+I15</f>
        <v>0</v>
      </c>
      <c r="K15" s="30">
        <f>B15+F15-J15</f>
        <v>0</v>
      </c>
    </row>
    <row r="16" spans="1:11" ht="59.25" customHeight="1" thickBot="1" x14ac:dyDescent="0.35">
      <c r="A16" s="10" t="s">
        <v>16</v>
      </c>
      <c r="B16" s="15"/>
      <c r="C16" s="12"/>
      <c r="D16" s="12"/>
      <c r="E16" s="12"/>
      <c r="F16" s="11">
        <f t="shared" ref="F16:F21" si="0">C16+D16+E16</f>
        <v>0</v>
      </c>
      <c r="G16" s="11"/>
      <c r="H16" s="11"/>
      <c r="I16" s="11"/>
      <c r="J16" s="11">
        <f t="shared" ref="J16:J21" si="1">G16+H16+I16</f>
        <v>0</v>
      </c>
      <c r="K16" s="30">
        <f t="shared" ref="K16:K21" si="2">B16+F16-J16</f>
        <v>0</v>
      </c>
    </row>
    <row r="17" spans="1:11" ht="27.75" customHeight="1" thickBot="1" x14ac:dyDescent="0.35">
      <c r="A17" s="10" t="s">
        <v>17</v>
      </c>
      <c r="B17" s="15">
        <v>363832.03</v>
      </c>
      <c r="C17" s="12"/>
      <c r="D17" s="12"/>
      <c r="E17" s="12"/>
      <c r="F17" s="11">
        <f t="shared" si="0"/>
        <v>0</v>
      </c>
      <c r="G17" s="11"/>
      <c r="H17" s="11"/>
      <c r="I17" s="11"/>
      <c r="J17" s="11">
        <f t="shared" si="1"/>
        <v>0</v>
      </c>
      <c r="K17" s="30">
        <f t="shared" si="2"/>
        <v>363832.03</v>
      </c>
    </row>
    <row r="18" spans="1:11" ht="53.25" customHeight="1" thickBot="1" x14ac:dyDescent="0.35">
      <c r="A18" s="10" t="s">
        <v>18</v>
      </c>
      <c r="B18" s="15"/>
      <c r="C18" s="12"/>
      <c r="D18" s="12"/>
      <c r="E18" s="12"/>
      <c r="F18" s="11">
        <f t="shared" si="0"/>
        <v>0</v>
      </c>
      <c r="G18" s="11"/>
      <c r="H18" s="11"/>
      <c r="I18" s="11"/>
      <c r="J18" s="11">
        <f t="shared" si="1"/>
        <v>0</v>
      </c>
      <c r="K18" s="30">
        <f t="shared" si="2"/>
        <v>0</v>
      </c>
    </row>
    <row r="19" spans="1:11" ht="45.75" customHeight="1" thickBot="1" x14ac:dyDescent="0.35">
      <c r="A19" s="10" t="s">
        <v>19</v>
      </c>
      <c r="B19" s="15">
        <f>123179.78+2149+220833.36</f>
        <v>346162.14</v>
      </c>
      <c r="C19" s="12"/>
      <c r="D19" s="12">
        <f>5110.59+30370.2-3360.22</f>
        <v>32120.57</v>
      </c>
      <c r="E19" s="12"/>
      <c r="F19" s="11">
        <f t="shared" si="0"/>
        <v>32120.57</v>
      </c>
      <c r="G19" s="11"/>
      <c r="H19" s="11"/>
      <c r="I19" s="11"/>
      <c r="J19" s="11">
        <f t="shared" si="1"/>
        <v>0</v>
      </c>
      <c r="K19" s="30">
        <f t="shared" si="2"/>
        <v>378282.71</v>
      </c>
    </row>
    <row r="20" spans="1:11" ht="32.25" customHeight="1" thickBot="1" x14ac:dyDescent="0.35">
      <c r="A20" s="10" t="s">
        <v>20</v>
      </c>
      <c r="B20" s="15">
        <v>1876</v>
      </c>
      <c r="C20" s="12"/>
      <c r="D20" s="12">
        <v>6593.63</v>
      </c>
      <c r="E20" s="12"/>
      <c r="F20" s="11">
        <f t="shared" si="0"/>
        <v>6593.63</v>
      </c>
      <c r="G20" s="11">
        <v>908.13</v>
      </c>
      <c r="H20" s="11"/>
      <c r="I20" s="11"/>
      <c r="J20" s="11">
        <f t="shared" si="1"/>
        <v>908.13</v>
      </c>
      <c r="K20" s="30">
        <f t="shared" si="2"/>
        <v>7561.5000000000009</v>
      </c>
    </row>
    <row r="21" spans="1:11" ht="28.2" thickBot="1" x14ac:dyDescent="0.35">
      <c r="A21" s="10" t="s">
        <v>21</v>
      </c>
      <c r="B21" s="15">
        <v>69857.100000000006</v>
      </c>
      <c r="C21" s="12"/>
      <c r="D21" s="12"/>
      <c r="E21" s="12"/>
      <c r="F21" s="11">
        <f t="shared" si="0"/>
        <v>0</v>
      </c>
      <c r="G21" s="11"/>
      <c r="H21" s="11"/>
      <c r="I21" s="11"/>
      <c r="J21" s="11">
        <f t="shared" si="1"/>
        <v>0</v>
      </c>
      <c r="K21" s="30">
        <f t="shared" si="2"/>
        <v>69857.100000000006</v>
      </c>
    </row>
    <row r="22" spans="1:11" ht="27" customHeight="1" thickBot="1" x14ac:dyDescent="0.35">
      <c r="A22" s="14" t="s">
        <v>22</v>
      </c>
      <c r="B22" s="15">
        <f>SUM(B15:B21)</f>
        <v>781727.27</v>
      </c>
      <c r="C22" s="15">
        <f t="shared" ref="C22:K22" si="3">SUM(C15:C21)</f>
        <v>0</v>
      </c>
      <c r="D22" s="15">
        <f t="shared" si="3"/>
        <v>38714.199999999997</v>
      </c>
      <c r="E22" s="15">
        <f t="shared" si="3"/>
        <v>0</v>
      </c>
      <c r="F22" s="15">
        <f t="shared" si="3"/>
        <v>38714.199999999997</v>
      </c>
      <c r="G22" s="15">
        <f t="shared" si="3"/>
        <v>908.13</v>
      </c>
      <c r="H22" s="15">
        <f t="shared" si="3"/>
        <v>0</v>
      </c>
      <c r="I22" s="15">
        <f t="shared" si="3"/>
        <v>0</v>
      </c>
      <c r="J22" s="15">
        <f t="shared" si="3"/>
        <v>908.13</v>
      </c>
      <c r="K22" s="16">
        <f t="shared" si="3"/>
        <v>819533.34</v>
      </c>
    </row>
    <row r="25" spans="1:11" ht="15" thickBot="1" x14ac:dyDescent="0.35"/>
    <row r="26" spans="1:11" ht="81.75" customHeight="1" thickBot="1" x14ac:dyDescent="0.35">
      <c r="A26" s="637" t="s">
        <v>2</v>
      </c>
      <c r="B26" s="637" t="s">
        <v>33</v>
      </c>
      <c r="C26" s="644" t="s">
        <v>26</v>
      </c>
      <c r="D26" s="645"/>
      <c r="E26" s="646"/>
      <c r="F26" s="639" t="s">
        <v>29</v>
      </c>
      <c r="G26" s="641" t="s">
        <v>30</v>
      </c>
      <c r="H26" s="641" t="s">
        <v>31</v>
      </c>
      <c r="I26" s="636" t="s">
        <v>27</v>
      </c>
      <c r="J26" s="636"/>
      <c r="K26" s="32"/>
    </row>
    <row r="27" spans="1:11" ht="43.8" thickBot="1" x14ac:dyDescent="0.35">
      <c r="A27" s="638"/>
      <c r="B27" s="643"/>
      <c r="C27" s="34" t="s">
        <v>10</v>
      </c>
      <c r="D27" s="35" t="s">
        <v>28</v>
      </c>
      <c r="E27" s="34" t="s">
        <v>12</v>
      </c>
      <c r="F27" s="640"/>
      <c r="G27" s="642"/>
      <c r="H27" s="642"/>
      <c r="I27" s="42" t="s">
        <v>32</v>
      </c>
      <c r="J27" s="42" t="s">
        <v>34</v>
      </c>
      <c r="K27" s="32"/>
    </row>
    <row r="28" spans="1:11" ht="15" thickBot="1" x14ac:dyDescent="0.35">
      <c r="A28" s="41"/>
      <c r="B28" s="40">
        <v>12</v>
      </c>
      <c r="C28" s="40">
        <v>13</v>
      </c>
      <c r="D28" s="40">
        <v>14</v>
      </c>
      <c r="E28" s="40">
        <v>15</v>
      </c>
      <c r="F28" s="40">
        <v>16</v>
      </c>
      <c r="G28" s="40">
        <v>17</v>
      </c>
      <c r="H28" s="40">
        <v>18</v>
      </c>
      <c r="I28" s="40">
        <v>19</v>
      </c>
      <c r="J28" s="40">
        <v>20</v>
      </c>
      <c r="K28" s="32"/>
    </row>
    <row r="29" spans="1:11" ht="21.75" customHeight="1" thickBot="1" x14ac:dyDescent="0.35">
      <c r="A29" s="36" t="s">
        <v>15</v>
      </c>
      <c r="B29" s="43"/>
      <c r="C29" s="43"/>
      <c r="D29" s="43"/>
      <c r="E29" s="43"/>
      <c r="F29" s="43">
        <f>C29+D29+E29</f>
        <v>0</v>
      </c>
      <c r="G29" s="43"/>
      <c r="H29" s="43">
        <f>B29+F29-G29</f>
        <v>0</v>
      </c>
      <c r="I29" s="44">
        <f t="shared" ref="I29:I35" si="4">B15-B29</f>
        <v>0</v>
      </c>
      <c r="J29" s="44">
        <f t="shared" ref="J29:J35" si="5">K15-H29</f>
        <v>0</v>
      </c>
      <c r="K29" s="32"/>
    </row>
    <row r="30" spans="1:11" ht="53.25" customHeight="1" thickBot="1" x14ac:dyDescent="0.35">
      <c r="A30" s="36" t="s">
        <v>16</v>
      </c>
      <c r="B30" s="43"/>
      <c r="C30" s="43"/>
      <c r="D30" s="43"/>
      <c r="E30" s="43"/>
      <c r="F30" s="43">
        <f t="shared" ref="F30:F35" si="6">C30+D30+E30</f>
        <v>0</v>
      </c>
      <c r="G30" s="43"/>
      <c r="H30" s="43">
        <f t="shared" ref="H30:H35" si="7">B30+F30-G30</f>
        <v>0</v>
      </c>
      <c r="I30" s="44">
        <f t="shared" si="4"/>
        <v>0</v>
      </c>
      <c r="J30" s="44">
        <f t="shared" si="5"/>
        <v>0</v>
      </c>
      <c r="K30" s="32"/>
    </row>
    <row r="31" spans="1:11" ht="36" customHeight="1" thickBot="1" x14ac:dyDescent="0.35">
      <c r="A31" s="36" t="s">
        <v>17</v>
      </c>
      <c r="B31" s="43">
        <v>50380.02</v>
      </c>
      <c r="C31" s="43"/>
      <c r="D31" s="43">
        <v>9096.84</v>
      </c>
      <c r="E31" s="43"/>
      <c r="F31" s="43">
        <f t="shared" si="6"/>
        <v>9096.84</v>
      </c>
      <c r="G31" s="43"/>
      <c r="H31" s="43">
        <f t="shared" si="7"/>
        <v>59476.86</v>
      </c>
      <c r="I31" s="44">
        <f t="shared" si="4"/>
        <v>313452.01</v>
      </c>
      <c r="J31" s="44">
        <f t="shared" si="5"/>
        <v>304355.17000000004</v>
      </c>
      <c r="K31" s="32"/>
    </row>
    <row r="32" spans="1:11" ht="48" customHeight="1" thickBot="1" x14ac:dyDescent="0.35">
      <c r="A32" s="36" t="s">
        <v>18</v>
      </c>
      <c r="B32" s="43"/>
      <c r="C32" s="43"/>
      <c r="D32" s="43"/>
      <c r="E32" s="43"/>
      <c r="F32" s="43">
        <f t="shared" si="6"/>
        <v>0</v>
      </c>
      <c r="G32" s="43"/>
      <c r="H32" s="43">
        <f t="shared" si="7"/>
        <v>0</v>
      </c>
      <c r="I32" s="44">
        <f t="shared" si="4"/>
        <v>0</v>
      </c>
      <c r="J32" s="44">
        <f t="shared" si="5"/>
        <v>0</v>
      </c>
      <c r="K32" s="32"/>
    </row>
    <row r="33" spans="1:11" ht="52.5" customHeight="1" thickBot="1" x14ac:dyDescent="0.35">
      <c r="A33" s="36" t="s">
        <v>19</v>
      </c>
      <c r="B33" s="43">
        <f>108072.12+2149+184829.79</f>
        <v>295050.91000000003</v>
      </c>
      <c r="C33" s="43"/>
      <c r="D33" s="43">
        <f>11263.39+39069.84-3360.22</f>
        <v>46973.009999999995</v>
      </c>
      <c r="E33" s="43"/>
      <c r="F33" s="43">
        <f t="shared" si="6"/>
        <v>46973.009999999995</v>
      </c>
      <c r="G33" s="43"/>
      <c r="H33" s="43">
        <f t="shared" si="7"/>
        <v>342023.92000000004</v>
      </c>
      <c r="I33" s="44">
        <f t="shared" si="4"/>
        <v>51111.229999999981</v>
      </c>
      <c r="J33" s="44">
        <f t="shared" si="5"/>
        <v>36258.789999999979</v>
      </c>
      <c r="K33" s="32"/>
    </row>
    <row r="34" spans="1:11" ht="27.75" customHeight="1" thickBot="1" x14ac:dyDescent="0.35">
      <c r="A34" s="36" t="s">
        <v>20</v>
      </c>
      <c r="B34" s="43">
        <v>1876</v>
      </c>
      <c r="C34" s="43"/>
      <c r="D34" s="43">
        <v>6593.63</v>
      </c>
      <c r="E34" s="43"/>
      <c r="F34" s="43">
        <f t="shared" si="6"/>
        <v>6593.63</v>
      </c>
      <c r="G34" s="43">
        <v>908.13</v>
      </c>
      <c r="H34" s="43">
        <f t="shared" si="7"/>
        <v>7561.5000000000009</v>
      </c>
      <c r="I34" s="44">
        <f t="shared" si="4"/>
        <v>0</v>
      </c>
      <c r="J34" s="44">
        <f t="shared" si="5"/>
        <v>0</v>
      </c>
      <c r="K34" s="32"/>
    </row>
    <row r="35" spans="1:11" ht="38.25" customHeight="1" thickBot="1" x14ac:dyDescent="0.35">
      <c r="A35" s="36" t="s">
        <v>21</v>
      </c>
      <c r="B35" s="43">
        <v>69857.100000000006</v>
      </c>
      <c r="C35" s="43"/>
      <c r="D35" s="43"/>
      <c r="E35" s="43"/>
      <c r="F35" s="43">
        <f t="shared" si="6"/>
        <v>0</v>
      </c>
      <c r="G35" s="43"/>
      <c r="H35" s="43">
        <f t="shared" si="7"/>
        <v>69857.100000000006</v>
      </c>
      <c r="I35" s="44">
        <f t="shared" si="4"/>
        <v>0</v>
      </c>
      <c r="J35" s="44">
        <f t="shared" si="5"/>
        <v>0</v>
      </c>
      <c r="K35" s="32"/>
    </row>
    <row r="36" spans="1:11" ht="23.25" customHeight="1" thickBot="1" x14ac:dyDescent="0.35">
      <c r="A36" s="37" t="s">
        <v>22</v>
      </c>
      <c r="B36" s="44">
        <f>SUM(B29:B35)</f>
        <v>417164.03</v>
      </c>
      <c r="C36" s="44">
        <f t="shared" ref="C36:J36" si="8">SUM(C29:C35)</f>
        <v>0</v>
      </c>
      <c r="D36" s="44">
        <f t="shared" si="8"/>
        <v>62663.479999999989</v>
      </c>
      <c r="E36" s="44">
        <f t="shared" si="8"/>
        <v>0</v>
      </c>
      <c r="F36" s="44">
        <f t="shared" si="8"/>
        <v>62663.479999999989</v>
      </c>
      <c r="G36" s="44">
        <f t="shared" si="8"/>
        <v>908.13</v>
      </c>
      <c r="H36" s="44">
        <f t="shared" si="8"/>
        <v>478919.38</v>
      </c>
      <c r="I36" s="44">
        <f t="shared" si="8"/>
        <v>364563.24</v>
      </c>
      <c r="J36" s="44">
        <f t="shared" si="8"/>
        <v>340613.96</v>
      </c>
      <c r="K36" s="32"/>
    </row>
  </sheetData>
  <mergeCells count="15">
    <mergeCell ref="I26:J26"/>
    <mergeCell ref="A26:A27"/>
    <mergeCell ref="F26:F27"/>
    <mergeCell ref="G26:G27"/>
    <mergeCell ref="H26:H27"/>
    <mergeCell ref="B26:B27"/>
    <mergeCell ref="C26:E26"/>
    <mergeCell ref="F12:F13"/>
    <mergeCell ref="A12:A13"/>
    <mergeCell ref="A1:F1"/>
    <mergeCell ref="A4:K4"/>
    <mergeCell ref="A6:K9"/>
    <mergeCell ref="A3:K3"/>
    <mergeCell ref="C12:E12"/>
    <mergeCell ref="G12:I1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rowBreaks count="1" manualBreakCount="1">
    <brk id="3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K26"/>
  <sheetViews>
    <sheetView view="pageBreakPreview" zoomScale="90" zoomScaleNormal="100" zoomScaleSheetLayoutView="90" workbookViewId="0">
      <selection activeCell="B24" sqref="B24"/>
    </sheetView>
  </sheetViews>
  <sheetFormatPr defaultRowHeight="14.4" x14ac:dyDescent="0.3"/>
  <cols>
    <col min="1" max="1" width="16.109375" customWidth="1"/>
    <col min="2" max="2" width="12.33203125" customWidth="1"/>
    <col min="3" max="3" width="13.109375" customWidth="1"/>
    <col min="4" max="4" width="11.5546875" customWidth="1"/>
    <col min="5" max="5" width="15.109375" customWidth="1"/>
    <col min="6" max="6" width="14.88671875" customWidth="1"/>
    <col min="7" max="7" width="14.109375" customWidth="1"/>
    <col min="8" max="8" width="12.88671875" customWidth="1"/>
    <col min="9" max="9" width="16" customWidth="1"/>
    <col min="10" max="10" width="16.5546875" customWidth="1"/>
    <col min="11" max="11" width="15.109375" customWidth="1"/>
  </cols>
  <sheetData>
    <row r="1" spans="1:11" ht="18" x14ac:dyDescent="0.3">
      <c r="A1" s="631" t="s">
        <v>613</v>
      </c>
      <c r="B1" s="631"/>
      <c r="C1" s="631"/>
      <c r="D1" s="631"/>
      <c r="E1" s="631"/>
      <c r="F1" s="631"/>
    </row>
    <row r="2" spans="1:11" ht="18" x14ac:dyDescent="0.3">
      <c r="A2" s="3"/>
      <c r="B2" s="3"/>
      <c r="C2" s="3"/>
      <c r="D2" s="3"/>
      <c r="E2" s="3"/>
      <c r="F2" s="3"/>
    </row>
    <row r="3" spans="1:11" ht="15.6" x14ac:dyDescent="0.3">
      <c r="A3" s="45" t="s">
        <v>37</v>
      </c>
      <c r="B3" s="45" t="s">
        <v>38</v>
      </c>
      <c r="C3" s="46"/>
      <c r="D3" s="46"/>
      <c r="E3" s="46"/>
      <c r="F3" s="46"/>
      <c r="G3" s="46"/>
    </row>
    <row r="4" spans="1:11" ht="15" thickBot="1" x14ac:dyDescent="0.35">
      <c r="A4" s="2"/>
    </row>
    <row r="5" spans="1:11" ht="60.75" customHeight="1" thickBot="1" x14ac:dyDescent="0.35">
      <c r="A5" s="628" t="s">
        <v>39</v>
      </c>
      <c r="B5" s="4" t="s">
        <v>3</v>
      </c>
      <c r="C5" s="633" t="s">
        <v>5</v>
      </c>
      <c r="D5" s="634"/>
      <c r="E5" s="635"/>
      <c r="F5" s="628" t="s">
        <v>6</v>
      </c>
      <c r="G5" s="633" t="s">
        <v>7</v>
      </c>
      <c r="H5" s="634"/>
      <c r="I5" s="635"/>
      <c r="J5" s="6" t="s">
        <v>36</v>
      </c>
      <c r="K5" s="6" t="s">
        <v>8</v>
      </c>
    </row>
    <row r="6" spans="1:11" ht="57" customHeight="1" thickBot="1" x14ac:dyDescent="0.35">
      <c r="A6" s="630"/>
      <c r="B6" s="8" t="s">
        <v>4</v>
      </c>
      <c r="C6" s="6" t="s">
        <v>10</v>
      </c>
      <c r="D6" s="8" t="s">
        <v>11</v>
      </c>
      <c r="E6" s="6" t="s">
        <v>12</v>
      </c>
      <c r="F6" s="629"/>
      <c r="G6" s="8" t="s">
        <v>13</v>
      </c>
      <c r="H6" s="8" t="s">
        <v>14</v>
      </c>
      <c r="I6" s="8" t="s">
        <v>12</v>
      </c>
      <c r="J6" s="7" t="s">
        <v>35</v>
      </c>
      <c r="K6" s="9" t="s">
        <v>9</v>
      </c>
    </row>
    <row r="7" spans="1:11" ht="15" thickBot="1" x14ac:dyDescent="0.3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39">
        <v>11</v>
      </c>
    </row>
    <row r="8" spans="1:11" ht="24.75" customHeight="1" thickBot="1" x14ac:dyDescent="0.35">
      <c r="A8" s="10" t="s">
        <v>40</v>
      </c>
      <c r="B8" s="15"/>
      <c r="C8" s="12"/>
      <c r="D8" s="12"/>
      <c r="E8" s="12"/>
      <c r="F8" s="11">
        <f>C8+D8+E8</f>
        <v>0</v>
      </c>
      <c r="G8" s="11"/>
      <c r="H8" s="11"/>
      <c r="I8" s="11"/>
      <c r="J8" s="11">
        <f>G8+H8+I8</f>
        <v>0</v>
      </c>
      <c r="K8" s="30">
        <f>B8+F8-J8</f>
        <v>0</v>
      </c>
    </row>
    <row r="9" spans="1:11" ht="35.25" customHeight="1" thickBot="1" x14ac:dyDescent="0.35">
      <c r="A9" s="10" t="s">
        <v>41</v>
      </c>
      <c r="B9" s="15">
        <v>5080</v>
      </c>
      <c r="C9" s="12"/>
      <c r="D9" s="12"/>
      <c r="E9" s="12"/>
      <c r="F9" s="11">
        <f t="shared" ref="F9:F11" si="0">C9+D9+E9</f>
        <v>0</v>
      </c>
      <c r="G9" s="11"/>
      <c r="H9" s="11"/>
      <c r="I9" s="11"/>
      <c r="J9" s="11">
        <f t="shared" ref="J9:J11" si="1">G9+H9+I9</f>
        <v>0</v>
      </c>
      <c r="K9" s="30">
        <f t="shared" ref="K9:K11" si="2">B9+F9-J9</f>
        <v>5080</v>
      </c>
    </row>
    <row r="10" spans="1:11" ht="23.25" customHeight="1" thickBot="1" x14ac:dyDescent="0.35">
      <c r="A10" s="10"/>
      <c r="B10" s="15"/>
      <c r="C10" s="12"/>
      <c r="D10" s="12"/>
      <c r="E10" s="12"/>
      <c r="F10" s="11">
        <f t="shared" si="0"/>
        <v>0</v>
      </c>
      <c r="G10" s="11"/>
      <c r="H10" s="11"/>
      <c r="I10" s="11"/>
      <c r="J10" s="11">
        <f t="shared" si="1"/>
        <v>0</v>
      </c>
      <c r="K10" s="30">
        <f t="shared" si="2"/>
        <v>0</v>
      </c>
    </row>
    <row r="11" spans="1:11" ht="24" customHeight="1" thickBot="1" x14ac:dyDescent="0.35">
      <c r="A11" s="10"/>
      <c r="B11" s="15"/>
      <c r="C11" s="12"/>
      <c r="D11" s="12"/>
      <c r="E11" s="12"/>
      <c r="F11" s="11">
        <f t="shared" si="0"/>
        <v>0</v>
      </c>
      <c r="G11" s="11"/>
      <c r="H11" s="11"/>
      <c r="I11" s="11"/>
      <c r="J11" s="11">
        <f t="shared" si="1"/>
        <v>0</v>
      </c>
      <c r="K11" s="30">
        <f t="shared" si="2"/>
        <v>0</v>
      </c>
    </row>
    <row r="12" spans="1:11" ht="29.25" customHeight="1" thickBot="1" x14ac:dyDescent="0.35">
      <c r="A12" s="14" t="s">
        <v>22</v>
      </c>
      <c r="B12" s="15">
        <f t="shared" ref="B12:K12" si="3">SUM(B8:B11)</f>
        <v>5080</v>
      </c>
      <c r="C12" s="15">
        <f t="shared" si="3"/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6">
        <f t="shared" si="3"/>
        <v>5080</v>
      </c>
    </row>
    <row r="18" spans="1:11" ht="15" thickBot="1" x14ac:dyDescent="0.35"/>
    <row r="19" spans="1:11" ht="81.75" customHeight="1" thickBot="1" x14ac:dyDescent="0.35">
      <c r="A19" s="628" t="s">
        <v>39</v>
      </c>
      <c r="B19" s="637" t="s">
        <v>33</v>
      </c>
      <c r="C19" s="38" t="s">
        <v>26</v>
      </c>
      <c r="D19" s="38"/>
      <c r="E19" s="33"/>
      <c r="F19" s="639" t="s">
        <v>29</v>
      </c>
      <c r="G19" s="641" t="s">
        <v>30</v>
      </c>
      <c r="H19" s="641" t="s">
        <v>31</v>
      </c>
      <c r="I19" s="636" t="s">
        <v>42</v>
      </c>
      <c r="J19" s="636"/>
      <c r="K19" s="32"/>
    </row>
    <row r="20" spans="1:11" ht="43.8" thickBot="1" x14ac:dyDescent="0.35">
      <c r="A20" s="630"/>
      <c r="B20" s="643"/>
      <c r="C20" s="34" t="s">
        <v>10</v>
      </c>
      <c r="D20" s="35" t="s">
        <v>28</v>
      </c>
      <c r="E20" s="34" t="s">
        <v>12</v>
      </c>
      <c r="F20" s="640"/>
      <c r="G20" s="642"/>
      <c r="H20" s="642"/>
      <c r="I20" s="42" t="s">
        <v>32</v>
      </c>
      <c r="J20" s="42" t="s">
        <v>34</v>
      </c>
      <c r="K20" s="32"/>
    </row>
    <row r="21" spans="1:11" ht="15" thickBot="1" x14ac:dyDescent="0.35">
      <c r="A21" s="41"/>
      <c r="B21" s="40">
        <v>12</v>
      </c>
      <c r="C21" s="40">
        <v>13</v>
      </c>
      <c r="D21" s="40">
        <v>14</v>
      </c>
      <c r="E21" s="40">
        <v>15</v>
      </c>
      <c r="F21" s="40">
        <v>16</v>
      </c>
      <c r="G21" s="40">
        <v>17</v>
      </c>
      <c r="H21" s="40">
        <v>18</v>
      </c>
      <c r="I21" s="40">
        <v>19</v>
      </c>
      <c r="J21" s="40">
        <v>20</v>
      </c>
      <c r="K21" s="32"/>
    </row>
    <row r="22" spans="1:11" ht="27.75" customHeight="1" thickBot="1" x14ac:dyDescent="0.35">
      <c r="A22" s="36" t="s">
        <v>40</v>
      </c>
      <c r="B22" s="43"/>
      <c r="C22" s="43"/>
      <c r="D22" s="43"/>
      <c r="E22" s="43"/>
      <c r="F22" s="43">
        <f>C22+D22+E22</f>
        <v>0</v>
      </c>
      <c r="G22" s="43"/>
      <c r="H22" s="43">
        <f>B22+F22-G22</f>
        <v>0</v>
      </c>
      <c r="I22" s="44">
        <f>B8-B22</f>
        <v>0</v>
      </c>
      <c r="J22" s="44">
        <f>K8-H22</f>
        <v>0</v>
      </c>
      <c r="K22" s="32"/>
    </row>
    <row r="23" spans="1:11" ht="32.25" customHeight="1" thickBot="1" x14ac:dyDescent="0.35">
      <c r="A23" s="36" t="s">
        <v>43</v>
      </c>
      <c r="B23" s="43">
        <v>5080</v>
      </c>
      <c r="C23" s="43"/>
      <c r="D23" s="43"/>
      <c r="E23" s="43"/>
      <c r="F23" s="43">
        <f t="shared" ref="F23:F25" si="4">C23+D23+E23</f>
        <v>0</v>
      </c>
      <c r="G23" s="43"/>
      <c r="H23" s="43">
        <f t="shared" ref="H23:H25" si="5">B23+F23-G23</f>
        <v>5080</v>
      </c>
      <c r="I23" s="44">
        <f t="shared" ref="I23:I25" si="6">B9-B23</f>
        <v>0</v>
      </c>
      <c r="J23" s="44">
        <f t="shared" ref="J23:J25" si="7">K9-H23</f>
        <v>0</v>
      </c>
      <c r="K23" s="32"/>
    </row>
    <row r="24" spans="1:11" ht="26.25" customHeight="1" thickBot="1" x14ac:dyDescent="0.35">
      <c r="A24" s="36"/>
      <c r="B24" s="43"/>
      <c r="C24" s="43"/>
      <c r="D24" s="43"/>
      <c r="E24" s="43"/>
      <c r="F24" s="43">
        <f t="shared" si="4"/>
        <v>0</v>
      </c>
      <c r="G24" s="43"/>
      <c r="H24" s="43">
        <f t="shared" si="5"/>
        <v>0</v>
      </c>
      <c r="I24" s="44">
        <f t="shared" si="6"/>
        <v>0</v>
      </c>
      <c r="J24" s="44">
        <f t="shared" si="7"/>
        <v>0</v>
      </c>
      <c r="K24" s="32"/>
    </row>
    <row r="25" spans="1:11" ht="23.25" customHeight="1" thickBot="1" x14ac:dyDescent="0.35">
      <c r="A25" s="36"/>
      <c r="B25" s="43"/>
      <c r="C25" s="43"/>
      <c r="D25" s="43"/>
      <c r="E25" s="43"/>
      <c r="F25" s="43">
        <f t="shared" si="4"/>
        <v>0</v>
      </c>
      <c r="G25" s="43"/>
      <c r="H25" s="43">
        <f t="shared" si="5"/>
        <v>0</v>
      </c>
      <c r="I25" s="44">
        <f t="shared" si="6"/>
        <v>0</v>
      </c>
      <c r="J25" s="44">
        <f t="shared" si="7"/>
        <v>0</v>
      </c>
      <c r="K25" s="32"/>
    </row>
    <row r="26" spans="1:11" ht="23.25" customHeight="1" thickBot="1" x14ac:dyDescent="0.35">
      <c r="A26" s="37" t="s">
        <v>22</v>
      </c>
      <c r="B26" s="44">
        <f>SUM(B22:B25)</f>
        <v>5080</v>
      </c>
      <c r="C26" s="44">
        <f t="shared" ref="C26:J26" si="8">SUM(C22:C25)</f>
        <v>0</v>
      </c>
      <c r="D26" s="44">
        <f t="shared" si="8"/>
        <v>0</v>
      </c>
      <c r="E26" s="44">
        <f t="shared" si="8"/>
        <v>0</v>
      </c>
      <c r="F26" s="44">
        <f t="shared" si="8"/>
        <v>0</v>
      </c>
      <c r="G26" s="44">
        <f t="shared" si="8"/>
        <v>0</v>
      </c>
      <c r="H26" s="44">
        <f t="shared" si="8"/>
        <v>5080</v>
      </c>
      <c r="I26" s="44">
        <f t="shared" si="8"/>
        <v>0</v>
      </c>
      <c r="J26" s="44">
        <f t="shared" si="8"/>
        <v>0</v>
      </c>
      <c r="K26" s="32"/>
    </row>
  </sheetData>
  <mergeCells count="11">
    <mergeCell ref="I19:J19"/>
    <mergeCell ref="A1:F1"/>
    <mergeCell ref="A5:A6"/>
    <mergeCell ref="C5:E5"/>
    <mergeCell ref="F5:F6"/>
    <mergeCell ref="G5:I5"/>
    <mergeCell ref="A19:A20"/>
    <mergeCell ref="B19:B20"/>
    <mergeCell ref="F19:F20"/>
    <mergeCell ref="G19:G20"/>
    <mergeCell ref="H19:H20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1"/>
  <sheetViews>
    <sheetView view="pageBreakPreview" zoomScale="120" zoomScaleNormal="120" zoomScaleSheetLayoutView="120" workbookViewId="0">
      <selection activeCell="F3" sqref="F3"/>
    </sheetView>
  </sheetViews>
  <sheetFormatPr defaultRowHeight="14.4" x14ac:dyDescent="0.3"/>
  <cols>
    <col min="1" max="1" width="15.33203125" customWidth="1"/>
    <col min="2" max="2" width="14.44140625" customWidth="1"/>
    <col min="3" max="6" width="15.6640625" customWidth="1"/>
    <col min="7" max="7" width="18.109375" customWidth="1"/>
    <col min="8" max="13" width="15.6640625" customWidth="1"/>
  </cols>
  <sheetData>
    <row r="1" spans="1:13" ht="18" x14ac:dyDescent="0.3">
      <c r="A1" s="631" t="s">
        <v>613</v>
      </c>
      <c r="B1" s="631"/>
      <c r="C1" s="631"/>
      <c r="D1" s="631"/>
      <c r="E1" s="631"/>
      <c r="F1" s="631"/>
    </row>
    <row r="3" spans="1:13" ht="15.6" x14ac:dyDescent="0.3">
      <c r="A3" s="45" t="s">
        <v>64</v>
      </c>
      <c r="B3" s="45" t="s">
        <v>65</v>
      </c>
      <c r="C3" s="46"/>
      <c r="D3" s="46"/>
      <c r="E3" s="46"/>
      <c r="F3" s="563" t="s">
        <v>905</v>
      </c>
    </row>
    <row r="4" spans="1:13" ht="15" thickBot="1" x14ac:dyDescent="0.35"/>
    <row r="5" spans="1:13" x14ac:dyDescent="0.3">
      <c r="A5" s="628" t="s">
        <v>44</v>
      </c>
      <c r="B5" s="4" t="s">
        <v>45</v>
      </c>
      <c r="C5" s="647" t="s">
        <v>50</v>
      </c>
      <c r="D5" s="649"/>
      <c r="E5" s="647" t="s">
        <v>51</v>
      </c>
      <c r="F5" s="649"/>
      <c r="G5" s="4" t="s">
        <v>45</v>
      </c>
      <c r="H5" s="647" t="s">
        <v>54</v>
      </c>
      <c r="I5" s="648"/>
      <c r="J5" s="648"/>
      <c r="K5" s="649"/>
      <c r="L5" s="647" t="s">
        <v>66</v>
      </c>
      <c r="M5" s="649"/>
    </row>
    <row r="6" spans="1:13" x14ac:dyDescent="0.3">
      <c r="A6" s="629"/>
      <c r="B6" s="8" t="s">
        <v>46</v>
      </c>
      <c r="C6" s="660"/>
      <c r="D6" s="661"/>
      <c r="E6" s="660"/>
      <c r="F6" s="661"/>
      <c r="G6" s="8" t="s">
        <v>52</v>
      </c>
      <c r="H6" s="650"/>
      <c r="I6" s="651"/>
      <c r="J6" s="651"/>
      <c r="K6" s="652"/>
      <c r="L6" s="650"/>
      <c r="M6" s="652"/>
    </row>
    <row r="7" spans="1:13" x14ac:dyDescent="0.3">
      <c r="A7" s="629"/>
      <c r="B7" s="8" t="s">
        <v>47</v>
      </c>
      <c r="C7" s="660"/>
      <c r="D7" s="661"/>
      <c r="E7" s="660"/>
      <c r="F7" s="661"/>
      <c r="G7" s="8" t="s">
        <v>47</v>
      </c>
      <c r="H7" s="650"/>
      <c r="I7" s="651"/>
      <c r="J7" s="651"/>
      <c r="K7" s="652"/>
      <c r="L7" s="650"/>
      <c r="M7" s="652"/>
    </row>
    <row r="8" spans="1:13" x14ac:dyDescent="0.3">
      <c r="A8" s="629"/>
      <c r="B8" s="8" t="s">
        <v>48</v>
      </c>
      <c r="C8" s="660"/>
      <c r="D8" s="661"/>
      <c r="E8" s="660"/>
      <c r="F8" s="661"/>
      <c r="G8" s="8" t="s">
        <v>48</v>
      </c>
      <c r="H8" s="650"/>
      <c r="I8" s="651"/>
      <c r="J8" s="651"/>
      <c r="K8" s="652"/>
      <c r="L8" s="650"/>
      <c r="M8" s="652"/>
    </row>
    <row r="9" spans="1:13" ht="13.5" customHeight="1" thickBot="1" x14ac:dyDescent="0.35">
      <c r="A9" s="629"/>
      <c r="B9" s="8" t="s">
        <v>67</v>
      </c>
      <c r="C9" s="660"/>
      <c r="D9" s="661"/>
      <c r="E9" s="660"/>
      <c r="F9" s="661"/>
      <c r="G9" s="8" t="s">
        <v>67</v>
      </c>
      <c r="H9" s="653"/>
      <c r="I9" s="654"/>
      <c r="J9" s="654"/>
      <c r="K9" s="655"/>
      <c r="L9" s="653"/>
      <c r="M9" s="655"/>
    </row>
    <row r="10" spans="1:13" ht="15" hidden="1" thickBot="1" x14ac:dyDescent="0.35">
      <c r="A10" s="629"/>
      <c r="B10" s="8" t="s">
        <v>49</v>
      </c>
      <c r="C10" s="660"/>
      <c r="D10" s="661"/>
      <c r="E10" s="660"/>
      <c r="F10" s="661"/>
      <c r="G10" s="8" t="s">
        <v>49</v>
      </c>
      <c r="H10" s="658"/>
      <c r="I10" s="664"/>
      <c r="J10" s="664"/>
      <c r="K10" s="659"/>
      <c r="L10" s="658"/>
      <c r="M10" s="659"/>
    </row>
    <row r="11" spans="1:13" ht="15" hidden="1" thickBot="1" x14ac:dyDescent="0.35">
      <c r="A11" s="629"/>
      <c r="B11" s="49"/>
      <c r="C11" s="662"/>
      <c r="D11" s="663"/>
      <c r="E11" s="662"/>
      <c r="F11" s="663"/>
      <c r="G11" s="8" t="s">
        <v>53</v>
      </c>
      <c r="H11" s="656"/>
      <c r="I11" s="665"/>
      <c r="J11" s="665"/>
      <c r="K11" s="657"/>
      <c r="L11" s="656"/>
      <c r="M11" s="657"/>
    </row>
    <row r="12" spans="1:13" x14ac:dyDescent="0.3">
      <c r="A12" s="629"/>
      <c r="B12" s="49"/>
      <c r="C12" s="628" t="s">
        <v>56</v>
      </c>
      <c r="D12" s="628" t="s">
        <v>12</v>
      </c>
      <c r="E12" s="628" t="s">
        <v>57</v>
      </c>
      <c r="F12" s="628" t="s">
        <v>12</v>
      </c>
      <c r="G12" s="8" t="s">
        <v>68</v>
      </c>
      <c r="H12" s="8" t="s">
        <v>58</v>
      </c>
      <c r="I12" s="628" t="s">
        <v>59</v>
      </c>
      <c r="J12" s="628" t="s">
        <v>60</v>
      </c>
      <c r="K12" s="8" t="s">
        <v>58</v>
      </c>
      <c r="L12" s="8" t="s">
        <v>58</v>
      </c>
      <c r="M12" s="9" t="s">
        <v>58</v>
      </c>
    </row>
    <row r="13" spans="1:13" x14ac:dyDescent="0.3">
      <c r="A13" s="629"/>
      <c r="B13" s="49"/>
      <c r="C13" s="629"/>
      <c r="D13" s="629"/>
      <c r="E13" s="629"/>
      <c r="F13" s="629"/>
      <c r="G13" s="49"/>
      <c r="H13" s="8" t="s">
        <v>46</v>
      </c>
      <c r="I13" s="629"/>
      <c r="J13" s="629"/>
      <c r="K13" s="8" t="s">
        <v>52</v>
      </c>
      <c r="L13" s="8" t="s">
        <v>46</v>
      </c>
      <c r="M13" s="9" t="s">
        <v>52</v>
      </c>
    </row>
    <row r="14" spans="1:13" x14ac:dyDescent="0.3">
      <c r="A14" s="629"/>
      <c r="B14" s="49"/>
      <c r="C14" s="629"/>
      <c r="D14" s="629"/>
      <c r="E14" s="629"/>
      <c r="F14" s="629"/>
      <c r="G14" s="49"/>
      <c r="H14" s="8" t="s">
        <v>47</v>
      </c>
      <c r="I14" s="629"/>
      <c r="J14" s="629"/>
      <c r="K14" s="8" t="s">
        <v>47</v>
      </c>
      <c r="L14" s="8" t="s">
        <v>47</v>
      </c>
      <c r="M14" s="9" t="s">
        <v>47</v>
      </c>
    </row>
    <row r="15" spans="1:13" ht="7.5" customHeight="1" x14ac:dyDescent="0.3">
      <c r="A15" s="629"/>
      <c r="B15" s="49"/>
      <c r="C15" s="629"/>
      <c r="D15" s="629"/>
      <c r="E15" s="629"/>
      <c r="F15" s="629"/>
      <c r="G15" s="49"/>
      <c r="H15" s="8" t="s">
        <v>48</v>
      </c>
      <c r="I15" s="629"/>
      <c r="J15" s="629"/>
      <c r="K15" s="8" t="s">
        <v>48</v>
      </c>
      <c r="L15" s="8" t="s">
        <v>48</v>
      </c>
      <c r="M15" s="9" t="s">
        <v>48</v>
      </c>
    </row>
    <row r="16" spans="1:13" ht="18.75" customHeight="1" thickBot="1" x14ac:dyDescent="0.35">
      <c r="A16" s="630"/>
      <c r="B16" s="50"/>
      <c r="C16" s="630"/>
      <c r="D16" s="630"/>
      <c r="E16" s="630"/>
      <c r="F16" s="630"/>
      <c r="G16" s="50"/>
      <c r="H16" s="50"/>
      <c r="I16" s="630"/>
      <c r="J16" s="630"/>
      <c r="K16" s="51" t="s">
        <v>61</v>
      </c>
      <c r="L16" s="51" t="s">
        <v>62</v>
      </c>
      <c r="M16" s="7" t="s">
        <v>63</v>
      </c>
    </row>
    <row r="17" spans="1:13" ht="15" thickBot="1" x14ac:dyDescent="0.35">
      <c r="A17" s="51">
        <v>1</v>
      </c>
      <c r="B17" s="51">
        <v>2</v>
      </c>
      <c r="C17" s="51">
        <v>3</v>
      </c>
      <c r="D17" s="51">
        <v>4</v>
      </c>
      <c r="E17" s="51">
        <v>5</v>
      </c>
      <c r="F17" s="51">
        <v>6</v>
      </c>
      <c r="G17" s="51">
        <v>7</v>
      </c>
      <c r="H17" s="51">
        <v>8</v>
      </c>
      <c r="I17" s="51">
        <v>9</v>
      </c>
      <c r="J17" s="51">
        <v>10</v>
      </c>
      <c r="K17" s="51">
        <v>11</v>
      </c>
      <c r="L17" s="51">
        <v>12</v>
      </c>
      <c r="M17" s="7">
        <v>13</v>
      </c>
    </row>
    <row r="18" spans="1:13" ht="15" thickBot="1" x14ac:dyDescent="0.35">
      <c r="A18" s="14"/>
      <c r="B18" s="11"/>
      <c r="C18" s="11"/>
      <c r="D18" s="11"/>
      <c r="E18" s="11"/>
      <c r="F18" s="11"/>
      <c r="G18" s="11">
        <f>B18+C18+D18-E18-F18</f>
        <v>0</v>
      </c>
      <c r="H18" s="11"/>
      <c r="I18" s="11"/>
      <c r="J18" s="11"/>
      <c r="K18" s="11">
        <f>H18+I18-J18</f>
        <v>0</v>
      </c>
      <c r="L18" s="15">
        <f>B18-H18</f>
        <v>0</v>
      </c>
      <c r="M18" s="30">
        <f>G18-K18</f>
        <v>0</v>
      </c>
    </row>
    <row r="19" spans="1:13" ht="15" thickBot="1" x14ac:dyDescent="0.35">
      <c r="A19" s="10"/>
      <c r="B19" s="11"/>
      <c r="C19" s="11"/>
      <c r="D19" s="11"/>
      <c r="E19" s="11"/>
      <c r="F19" s="11"/>
      <c r="G19" s="11">
        <f t="shared" ref="G19:G30" si="0">B19+C19+D19-E19-F19</f>
        <v>0</v>
      </c>
      <c r="H19" s="11"/>
      <c r="I19" s="11"/>
      <c r="J19" s="11"/>
      <c r="K19" s="11">
        <f t="shared" ref="K19:K30" si="1">H19+I19-J19</f>
        <v>0</v>
      </c>
      <c r="L19" s="15">
        <f t="shared" ref="L19:L30" si="2">B19-H19</f>
        <v>0</v>
      </c>
      <c r="M19" s="30">
        <f t="shared" ref="M19:M30" si="3">G19-K19</f>
        <v>0</v>
      </c>
    </row>
    <row r="20" spans="1:13" ht="15" thickBot="1" x14ac:dyDescent="0.35">
      <c r="A20" s="10"/>
      <c r="B20" s="11"/>
      <c r="C20" s="11"/>
      <c r="D20" s="11"/>
      <c r="E20" s="11"/>
      <c r="F20" s="11"/>
      <c r="G20" s="11">
        <f t="shared" si="0"/>
        <v>0</v>
      </c>
      <c r="H20" s="11"/>
      <c r="I20" s="11"/>
      <c r="J20" s="11"/>
      <c r="K20" s="11">
        <f t="shared" si="1"/>
        <v>0</v>
      </c>
      <c r="L20" s="15">
        <f t="shared" si="2"/>
        <v>0</v>
      </c>
      <c r="M20" s="30">
        <f t="shared" si="3"/>
        <v>0</v>
      </c>
    </row>
    <row r="21" spans="1:13" ht="15" thickBot="1" x14ac:dyDescent="0.35">
      <c r="A21" s="10"/>
      <c r="B21" s="11"/>
      <c r="C21" s="11"/>
      <c r="D21" s="11"/>
      <c r="E21" s="11"/>
      <c r="F21" s="11"/>
      <c r="G21" s="11">
        <f t="shared" si="0"/>
        <v>0</v>
      </c>
      <c r="H21" s="11"/>
      <c r="I21" s="11"/>
      <c r="J21" s="11"/>
      <c r="K21" s="11">
        <f t="shared" si="1"/>
        <v>0</v>
      </c>
      <c r="L21" s="15">
        <f t="shared" si="2"/>
        <v>0</v>
      </c>
      <c r="M21" s="30">
        <f t="shared" si="3"/>
        <v>0</v>
      </c>
    </row>
    <row r="22" spans="1:13" ht="15" thickBot="1" x14ac:dyDescent="0.35">
      <c r="A22" s="10"/>
      <c r="B22" s="11"/>
      <c r="C22" s="11"/>
      <c r="D22" s="11"/>
      <c r="E22" s="11"/>
      <c r="F22" s="11"/>
      <c r="G22" s="11">
        <f t="shared" si="0"/>
        <v>0</v>
      </c>
      <c r="H22" s="11"/>
      <c r="I22" s="11"/>
      <c r="J22" s="11"/>
      <c r="K22" s="11">
        <f t="shared" si="1"/>
        <v>0</v>
      </c>
      <c r="L22" s="15">
        <f t="shared" si="2"/>
        <v>0</v>
      </c>
      <c r="M22" s="30">
        <f t="shared" si="3"/>
        <v>0</v>
      </c>
    </row>
    <row r="23" spans="1:13" ht="15" thickBot="1" x14ac:dyDescent="0.35">
      <c r="A23" s="10"/>
      <c r="B23" s="11"/>
      <c r="C23" s="11"/>
      <c r="D23" s="11"/>
      <c r="E23" s="11"/>
      <c r="F23" s="11"/>
      <c r="G23" s="11">
        <f t="shared" si="0"/>
        <v>0</v>
      </c>
      <c r="H23" s="11"/>
      <c r="I23" s="11"/>
      <c r="J23" s="11"/>
      <c r="K23" s="11">
        <f t="shared" si="1"/>
        <v>0</v>
      </c>
      <c r="L23" s="15">
        <f t="shared" si="2"/>
        <v>0</v>
      </c>
      <c r="M23" s="30">
        <f t="shared" si="3"/>
        <v>0</v>
      </c>
    </row>
    <row r="24" spans="1:13" ht="15" thickBot="1" x14ac:dyDescent="0.35">
      <c r="A24" s="10"/>
      <c r="B24" s="11"/>
      <c r="C24" s="11"/>
      <c r="D24" s="11"/>
      <c r="E24" s="11"/>
      <c r="F24" s="11"/>
      <c r="G24" s="11">
        <f t="shared" si="0"/>
        <v>0</v>
      </c>
      <c r="H24" s="11"/>
      <c r="I24" s="11"/>
      <c r="J24" s="11"/>
      <c r="K24" s="11">
        <f t="shared" si="1"/>
        <v>0</v>
      </c>
      <c r="L24" s="15">
        <f t="shared" si="2"/>
        <v>0</v>
      </c>
      <c r="M24" s="30">
        <f t="shared" si="3"/>
        <v>0</v>
      </c>
    </row>
    <row r="25" spans="1:13" ht="15" thickBot="1" x14ac:dyDescent="0.35">
      <c r="A25" s="10"/>
      <c r="B25" s="11"/>
      <c r="C25" s="11"/>
      <c r="D25" s="11"/>
      <c r="E25" s="11"/>
      <c r="F25" s="11"/>
      <c r="G25" s="11">
        <f t="shared" si="0"/>
        <v>0</v>
      </c>
      <c r="H25" s="11"/>
      <c r="I25" s="11"/>
      <c r="J25" s="11"/>
      <c r="K25" s="11">
        <f t="shared" si="1"/>
        <v>0</v>
      </c>
      <c r="L25" s="15">
        <f t="shared" si="2"/>
        <v>0</v>
      </c>
      <c r="M25" s="30">
        <f t="shared" si="3"/>
        <v>0</v>
      </c>
    </row>
    <row r="26" spans="1:13" ht="15" thickBot="1" x14ac:dyDescent="0.35">
      <c r="A26" s="10"/>
      <c r="B26" s="11"/>
      <c r="C26" s="11"/>
      <c r="D26" s="11"/>
      <c r="E26" s="11"/>
      <c r="F26" s="11"/>
      <c r="G26" s="11">
        <f t="shared" si="0"/>
        <v>0</v>
      </c>
      <c r="H26" s="11"/>
      <c r="I26" s="11"/>
      <c r="J26" s="11"/>
      <c r="K26" s="11">
        <f t="shared" si="1"/>
        <v>0</v>
      </c>
      <c r="L26" s="15">
        <f t="shared" si="2"/>
        <v>0</v>
      </c>
      <c r="M26" s="30">
        <f t="shared" si="3"/>
        <v>0</v>
      </c>
    </row>
    <row r="27" spans="1:13" ht="15" thickBot="1" x14ac:dyDescent="0.35">
      <c r="A27" s="10"/>
      <c r="B27" s="11"/>
      <c r="C27" s="11"/>
      <c r="D27" s="11"/>
      <c r="E27" s="11"/>
      <c r="F27" s="11"/>
      <c r="G27" s="11">
        <f t="shared" si="0"/>
        <v>0</v>
      </c>
      <c r="H27" s="11"/>
      <c r="I27" s="11"/>
      <c r="J27" s="11"/>
      <c r="K27" s="11">
        <f t="shared" si="1"/>
        <v>0</v>
      </c>
      <c r="L27" s="15">
        <f t="shared" si="2"/>
        <v>0</v>
      </c>
      <c r="M27" s="30">
        <f t="shared" si="3"/>
        <v>0</v>
      </c>
    </row>
    <row r="28" spans="1:13" ht="15" thickBot="1" x14ac:dyDescent="0.35">
      <c r="A28" s="10"/>
      <c r="B28" s="11"/>
      <c r="C28" s="11"/>
      <c r="D28" s="11"/>
      <c r="E28" s="11"/>
      <c r="F28" s="11"/>
      <c r="G28" s="11">
        <f t="shared" si="0"/>
        <v>0</v>
      </c>
      <c r="H28" s="11"/>
      <c r="I28" s="11"/>
      <c r="J28" s="11"/>
      <c r="K28" s="11">
        <f t="shared" si="1"/>
        <v>0</v>
      </c>
      <c r="L28" s="15">
        <f t="shared" si="2"/>
        <v>0</v>
      </c>
      <c r="M28" s="30">
        <f t="shared" si="3"/>
        <v>0</v>
      </c>
    </row>
    <row r="29" spans="1:13" ht="15" thickBot="1" x14ac:dyDescent="0.35">
      <c r="A29" s="10"/>
      <c r="B29" s="11"/>
      <c r="C29" s="11"/>
      <c r="D29" s="11"/>
      <c r="E29" s="11"/>
      <c r="F29" s="11"/>
      <c r="G29" s="11">
        <f t="shared" si="0"/>
        <v>0</v>
      </c>
      <c r="H29" s="11"/>
      <c r="I29" s="11"/>
      <c r="J29" s="11"/>
      <c r="K29" s="11">
        <f t="shared" si="1"/>
        <v>0</v>
      </c>
      <c r="L29" s="15">
        <f t="shared" si="2"/>
        <v>0</v>
      </c>
      <c r="M29" s="30">
        <f t="shared" si="3"/>
        <v>0</v>
      </c>
    </row>
    <row r="30" spans="1:13" ht="15" thickBot="1" x14ac:dyDescent="0.35">
      <c r="A30" s="10"/>
      <c r="B30" s="11"/>
      <c r="C30" s="11"/>
      <c r="D30" s="11"/>
      <c r="E30" s="11"/>
      <c r="F30" s="11"/>
      <c r="G30" s="11">
        <f t="shared" si="0"/>
        <v>0</v>
      </c>
      <c r="H30" s="11"/>
      <c r="I30" s="11"/>
      <c r="J30" s="11"/>
      <c r="K30" s="11">
        <f t="shared" si="1"/>
        <v>0</v>
      </c>
      <c r="L30" s="15">
        <f t="shared" si="2"/>
        <v>0</v>
      </c>
      <c r="M30" s="16">
        <f t="shared" si="3"/>
        <v>0</v>
      </c>
    </row>
    <row r="31" spans="1:13" ht="15" thickBot="1" x14ac:dyDescent="0.35">
      <c r="A31" s="14" t="s">
        <v>22</v>
      </c>
      <c r="B31" s="15">
        <f>SUM(B18:B30)</f>
        <v>0</v>
      </c>
      <c r="C31" s="15">
        <f t="shared" ref="C31:M31" si="4">SUM(C18:C30)</f>
        <v>0</v>
      </c>
      <c r="D31" s="15">
        <f t="shared" si="4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30">
        <f t="shared" si="4"/>
        <v>0</v>
      </c>
    </row>
  </sheetData>
  <mergeCells count="16">
    <mergeCell ref="H5:K9"/>
    <mergeCell ref="L5:M9"/>
    <mergeCell ref="A1:F1"/>
    <mergeCell ref="L11:M11"/>
    <mergeCell ref="C12:C16"/>
    <mergeCell ref="D12:D16"/>
    <mergeCell ref="E12:E16"/>
    <mergeCell ref="F12:F16"/>
    <mergeCell ref="I12:I16"/>
    <mergeCell ref="J12:J16"/>
    <mergeCell ref="L10:M10"/>
    <mergeCell ref="A5:A16"/>
    <mergeCell ref="C5:D11"/>
    <mergeCell ref="E5:F11"/>
    <mergeCell ref="H10:K10"/>
    <mergeCell ref="H11:K1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52"/>
  <sheetViews>
    <sheetView view="pageBreakPreview" topLeftCell="A22" zoomScale="90" zoomScaleNormal="110" zoomScaleSheetLayoutView="90" workbookViewId="0">
      <selection activeCell="W37" sqref="W37"/>
    </sheetView>
  </sheetViews>
  <sheetFormatPr defaultRowHeight="14.4" x14ac:dyDescent="0.3"/>
  <cols>
    <col min="1" max="1" width="16.88671875" customWidth="1"/>
    <col min="2" max="2" width="16.109375" customWidth="1"/>
    <col min="3" max="3" width="15.88671875" customWidth="1"/>
    <col min="4" max="4" width="16.44140625" customWidth="1"/>
    <col min="5" max="5" width="19.33203125" customWidth="1"/>
    <col min="6" max="6" width="15.6640625" customWidth="1"/>
  </cols>
  <sheetData>
    <row r="1" spans="1:13" ht="18" x14ac:dyDescent="0.3">
      <c r="A1" s="631" t="s">
        <v>613</v>
      </c>
      <c r="B1" s="631"/>
      <c r="C1" s="631"/>
      <c r="D1" s="631"/>
      <c r="E1" s="631"/>
      <c r="F1" s="631"/>
    </row>
    <row r="3" spans="1:13" ht="59.25" customHeight="1" x14ac:dyDescent="0.3">
      <c r="A3" s="670" t="s">
        <v>69</v>
      </c>
      <c r="B3" s="670"/>
      <c r="C3" s="670"/>
      <c r="D3" s="670"/>
      <c r="E3" s="670"/>
      <c r="F3" s="670"/>
      <c r="G3" s="56"/>
      <c r="H3" s="56"/>
      <c r="I3" s="56"/>
      <c r="J3" s="56"/>
      <c r="K3" s="56"/>
      <c r="L3" s="56"/>
      <c r="M3" s="56"/>
    </row>
    <row r="4" spans="1:13" ht="15.6" x14ac:dyDescent="0.3">
      <c r="A4" s="57"/>
      <c r="B4" s="46"/>
      <c r="C4" s="46"/>
      <c r="D4" s="46"/>
      <c r="E4" s="46"/>
      <c r="F4" s="46"/>
    </row>
    <row r="5" spans="1:13" ht="15.6" x14ac:dyDescent="0.3">
      <c r="A5" s="54" t="s">
        <v>70</v>
      </c>
      <c r="B5" s="54" t="s">
        <v>71</v>
      </c>
      <c r="C5" s="55"/>
      <c r="D5" s="55"/>
      <c r="E5" s="55"/>
      <c r="F5" s="55"/>
      <c r="G5" s="46"/>
      <c r="H5" s="46"/>
      <c r="I5" s="46"/>
    </row>
    <row r="6" spans="1:13" ht="15" thickBot="1" x14ac:dyDescent="0.35">
      <c r="F6" s="221" t="s">
        <v>905</v>
      </c>
    </row>
    <row r="7" spans="1:13" ht="25.5" customHeight="1" x14ac:dyDescent="0.3">
      <c r="A7" s="671" t="s">
        <v>44</v>
      </c>
      <c r="B7" s="671" t="s">
        <v>72</v>
      </c>
      <c r="C7" s="666" t="s">
        <v>73</v>
      </c>
      <c r="D7" s="667"/>
      <c r="E7" s="671" t="s">
        <v>74</v>
      </c>
    </row>
    <row r="8" spans="1:13" ht="15" thickBot="1" x14ac:dyDescent="0.35">
      <c r="A8" s="672"/>
      <c r="B8" s="672"/>
      <c r="C8" s="668"/>
      <c r="D8" s="669"/>
      <c r="E8" s="672"/>
    </row>
    <row r="9" spans="1:13" ht="15" thickBot="1" x14ac:dyDescent="0.35">
      <c r="A9" s="673"/>
      <c r="B9" s="673"/>
      <c r="C9" s="60" t="s">
        <v>59</v>
      </c>
      <c r="D9" s="60" t="s">
        <v>60</v>
      </c>
      <c r="E9" s="29" t="s">
        <v>75</v>
      </c>
    </row>
    <row r="10" spans="1:13" ht="15" thickBot="1" x14ac:dyDescent="0.35">
      <c r="A10" s="28">
        <v>1</v>
      </c>
      <c r="B10" s="28">
        <v>2</v>
      </c>
      <c r="C10" s="28">
        <v>3</v>
      </c>
      <c r="D10" s="28">
        <v>4</v>
      </c>
      <c r="E10" s="29">
        <v>5</v>
      </c>
    </row>
    <row r="11" spans="1:13" ht="15" thickBot="1" x14ac:dyDescent="0.35">
      <c r="A11" s="11"/>
      <c r="B11" s="11"/>
      <c r="C11" s="11"/>
      <c r="D11" s="11"/>
      <c r="E11" s="30">
        <f>B11+C11-D11</f>
        <v>0</v>
      </c>
    </row>
    <row r="12" spans="1:13" ht="15" thickBot="1" x14ac:dyDescent="0.35">
      <c r="A12" s="11"/>
      <c r="B12" s="11"/>
      <c r="C12" s="11"/>
      <c r="D12" s="11"/>
      <c r="E12" s="30">
        <f>B12+C12-D12</f>
        <v>0</v>
      </c>
    </row>
    <row r="13" spans="1:13" ht="15" thickBot="1" x14ac:dyDescent="0.35">
      <c r="A13" s="61" t="s">
        <v>22</v>
      </c>
      <c r="B13" s="15">
        <f>SUM(B11:B12)</f>
        <v>0</v>
      </c>
      <c r="C13" s="15">
        <f t="shared" ref="C13:E13" si="0">SUM(C11:C12)</f>
        <v>0</v>
      </c>
      <c r="D13" s="15">
        <f t="shared" si="0"/>
        <v>0</v>
      </c>
      <c r="E13" s="16">
        <f t="shared" si="0"/>
        <v>0</v>
      </c>
    </row>
    <row r="15" spans="1:13" x14ac:dyDescent="0.3">
      <c r="A15" s="53" t="s">
        <v>76</v>
      </c>
      <c r="B15" s="53" t="s">
        <v>77</v>
      </c>
    </row>
    <row r="16" spans="1:13" ht="15" thickBot="1" x14ac:dyDescent="0.35"/>
    <row r="17" spans="1:6" x14ac:dyDescent="0.3">
      <c r="A17" s="671" t="s">
        <v>44</v>
      </c>
      <c r="B17" s="671" t="s">
        <v>72</v>
      </c>
      <c r="C17" s="666" t="s">
        <v>73</v>
      </c>
      <c r="D17" s="667"/>
      <c r="E17" s="671" t="s">
        <v>74</v>
      </c>
    </row>
    <row r="18" spans="1:6" ht="15" thickBot="1" x14ac:dyDescent="0.35">
      <c r="A18" s="672"/>
      <c r="B18" s="672"/>
      <c r="C18" s="668"/>
      <c r="D18" s="669"/>
      <c r="E18" s="672"/>
    </row>
    <row r="19" spans="1:6" ht="15" thickBot="1" x14ac:dyDescent="0.35">
      <c r="A19" s="673"/>
      <c r="B19" s="673"/>
      <c r="C19" s="60" t="s">
        <v>59</v>
      </c>
      <c r="D19" s="60" t="s">
        <v>60</v>
      </c>
      <c r="E19" s="29" t="s">
        <v>75</v>
      </c>
    </row>
    <row r="20" spans="1:6" ht="15" thickBot="1" x14ac:dyDescent="0.35">
      <c r="A20" s="28">
        <v>1</v>
      </c>
      <c r="B20" s="28">
        <v>2</v>
      </c>
      <c r="C20" s="28">
        <v>3</v>
      </c>
      <c r="D20" s="28">
        <v>4</v>
      </c>
      <c r="E20" s="29">
        <v>5</v>
      </c>
    </row>
    <row r="21" spans="1:6" ht="15" thickBot="1" x14ac:dyDescent="0.35">
      <c r="A21" s="11"/>
      <c r="B21" s="11"/>
      <c r="C21" s="11"/>
      <c r="D21" s="11"/>
      <c r="E21" s="30">
        <f>B21+C21-D21</f>
        <v>0</v>
      </c>
    </row>
    <row r="22" spans="1:6" ht="15" thickBot="1" x14ac:dyDescent="0.35">
      <c r="A22" s="11"/>
      <c r="B22" s="11"/>
      <c r="C22" s="11"/>
      <c r="D22" s="11"/>
      <c r="E22" s="30">
        <f>B22+C22-D22</f>
        <v>0</v>
      </c>
    </row>
    <row r="23" spans="1:6" ht="15" thickBot="1" x14ac:dyDescent="0.35">
      <c r="A23" s="61" t="s">
        <v>22</v>
      </c>
      <c r="B23" s="15">
        <f>SUM(B21:B22)</f>
        <v>0</v>
      </c>
      <c r="C23" s="15">
        <f t="shared" ref="C23" si="1">SUM(C21:C22)</f>
        <v>0</v>
      </c>
      <c r="D23" s="15">
        <f t="shared" ref="D23" si="2">SUM(D21:D22)</f>
        <v>0</v>
      </c>
      <c r="E23" s="16">
        <f t="shared" ref="E23" si="3">SUM(E21:E22)</f>
        <v>0</v>
      </c>
    </row>
    <row r="25" spans="1:6" ht="49.5" customHeight="1" x14ac:dyDescent="0.3">
      <c r="A25" s="632" t="s">
        <v>78</v>
      </c>
      <c r="B25" s="632"/>
      <c r="C25" s="632"/>
      <c r="D25" s="632"/>
      <c r="E25" s="632"/>
      <c r="F25" s="632"/>
    </row>
    <row r="27" spans="1:6" ht="15.6" x14ac:dyDescent="0.3">
      <c r="A27" s="45" t="s">
        <v>79</v>
      </c>
      <c r="B27" s="45" t="s">
        <v>80</v>
      </c>
      <c r="C27" s="46"/>
      <c r="D27" s="46"/>
      <c r="E27" s="46"/>
      <c r="F27" s="221" t="s">
        <v>622</v>
      </c>
    </row>
    <row r="28" spans="1:6" ht="15" thickBot="1" x14ac:dyDescent="0.35">
      <c r="A28" s="66"/>
    </row>
    <row r="29" spans="1:6" x14ac:dyDescent="0.3">
      <c r="A29" s="671" t="s">
        <v>44</v>
      </c>
      <c r="B29" s="674" t="s">
        <v>81</v>
      </c>
      <c r="C29" s="674" t="s">
        <v>82</v>
      </c>
      <c r="D29" s="674" t="s">
        <v>83</v>
      </c>
      <c r="E29" s="671" t="s">
        <v>84</v>
      </c>
    </row>
    <row r="30" spans="1:6" ht="15" thickBot="1" x14ac:dyDescent="0.35">
      <c r="A30" s="673"/>
      <c r="B30" s="675"/>
      <c r="C30" s="675"/>
      <c r="D30" s="675"/>
      <c r="E30" s="673"/>
    </row>
    <row r="31" spans="1:6" ht="15" thickBot="1" x14ac:dyDescent="0.35">
      <c r="A31" s="28">
        <v>1</v>
      </c>
      <c r="B31" s="28">
        <v>2</v>
      </c>
      <c r="C31" s="28">
        <v>3</v>
      </c>
      <c r="D31" s="28">
        <v>4</v>
      </c>
      <c r="E31" s="29">
        <v>5</v>
      </c>
    </row>
    <row r="32" spans="1:6" ht="40.5" customHeight="1" thickBot="1" x14ac:dyDescent="0.35">
      <c r="A32" s="10" t="s">
        <v>85</v>
      </c>
      <c r="B32" s="10"/>
      <c r="C32" s="10"/>
      <c r="D32" s="10"/>
      <c r="E32" s="69"/>
    </row>
    <row r="33" spans="1:6" ht="25.5" customHeight="1" thickBot="1" x14ac:dyDescent="0.35">
      <c r="A33" s="10" t="s">
        <v>86</v>
      </c>
      <c r="B33" s="10"/>
      <c r="C33" s="10"/>
      <c r="D33" s="10"/>
      <c r="E33" s="69"/>
    </row>
    <row r="34" spans="1:6" x14ac:dyDescent="0.3">
      <c r="A34" s="67"/>
      <c r="B34" s="67"/>
      <c r="C34" s="67"/>
      <c r="D34" s="67"/>
      <c r="E34" s="67"/>
    </row>
    <row r="35" spans="1:6" ht="15.6" x14ac:dyDescent="0.3">
      <c r="A35" s="678" t="s">
        <v>87</v>
      </c>
      <c r="B35" s="678"/>
      <c r="C35" s="678"/>
      <c r="D35" s="678"/>
      <c r="E35" s="678"/>
    </row>
    <row r="37" spans="1:6" ht="15.6" x14ac:dyDescent="0.3">
      <c r="A37" s="678" t="s">
        <v>200</v>
      </c>
      <c r="B37" s="678"/>
      <c r="C37" s="678"/>
      <c r="D37" s="678"/>
      <c r="E37" s="678"/>
      <c r="F37" s="221" t="s">
        <v>622</v>
      </c>
    </row>
    <row r="38" spans="1:6" ht="15" thickBot="1" x14ac:dyDescent="0.35"/>
    <row r="39" spans="1:6" x14ac:dyDescent="0.3">
      <c r="A39" s="24"/>
      <c r="B39" s="671" t="s">
        <v>44</v>
      </c>
      <c r="C39" s="70" t="s">
        <v>90</v>
      </c>
      <c r="D39" s="679" t="s">
        <v>91</v>
      </c>
      <c r="E39" s="680"/>
      <c r="F39" s="58"/>
    </row>
    <row r="40" spans="1:6" ht="49.5" customHeight="1" thickBot="1" x14ac:dyDescent="0.35">
      <c r="A40" s="25" t="s">
        <v>88</v>
      </c>
      <c r="B40" s="672"/>
      <c r="C40" s="25" t="s">
        <v>25</v>
      </c>
      <c r="D40" s="681"/>
      <c r="E40" s="682"/>
      <c r="F40" s="26" t="s">
        <v>74</v>
      </c>
    </row>
    <row r="41" spans="1:6" ht="15" thickBot="1" x14ac:dyDescent="0.35">
      <c r="A41" s="28" t="s">
        <v>89</v>
      </c>
      <c r="B41" s="673"/>
      <c r="C41" s="27"/>
      <c r="D41" s="59" t="s">
        <v>59</v>
      </c>
      <c r="E41" s="59" t="s">
        <v>60</v>
      </c>
      <c r="F41" s="29" t="s">
        <v>92</v>
      </c>
    </row>
    <row r="42" spans="1:6" ht="15" thickBot="1" x14ac:dyDescent="0.35">
      <c r="A42" s="28">
        <v>1</v>
      </c>
      <c r="B42" s="28">
        <v>2</v>
      </c>
      <c r="C42" s="28">
        <v>3</v>
      </c>
      <c r="D42" s="28">
        <v>4</v>
      </c>
      <c r="E42" s="28">
        <v>5</v>
      </c>
      <c r="F42" s="29">
        <v>6</v>
      </c>
    </row>
    <row r="43" spans="1:6" ht="15" thickBot="1" x14ac:dyDescent="0.35">
      <c r="A43" s="676"/>
      <c r="B43" s="71" t="s">
        <v>94</v>
      </c>
      <c r="C43" s="10"/>
      <c r="D43" s="10"/>
      <c r="E43" s="10"/>
      <c r="F43" s="69"/>
    </row>
    <row r="44" spans="1:6" ht="15" thickBot="1" x14ac:dyDescent="0.35">
      <c r="A44" s="677"/>
      <c r="B44" s="71" t="s">
        <v>93</v>
      </c>
      <c r="C44" s="10"/>
      <c r="D44" s="10"/>
      <c r="E44" s="10"/>
      <c r="F44" s="69"/>
    </row>
    <row r="45" spans="1:6" ht="15" thickBot="1" x14ac:dyDescent="0.35">
      <c r="A45" s="676"/>
      <c r="B45" s="71" t="s">
        <v>94</v>
      </c>
      <c r="C45" s="10"/>
      <c r="D45" s="10"/>
      <c r="E45" s="10"/>
      <c r="F45" s="69"/>
    </row>
    <row r="46" spans="1:6" ht="15" thickBot="1" x14ac:dyDescent="0.35">
      <c r="A46" s="677"/>
      <c r="B46" s="71" t="s">
        <v>93</v>
      </c>
      <c r="C46" s="10"/>
      <c r="D46" s="10"/>
      <c r="E46" s="10"/>
      <c r="F46" s="69"/>
    </row>
    <row r="47" spans="1:6" ht="15" thickBot="1" x14ac:dyDescent="0.35">
      <c r="A47" s="676"/>
      <c r="B47" s="71" t="s">
        <v>94</v>
      </c>
      <c r="C47" s="10"/>
      <c r="D47" s="10"/>
      <c r="E47" s="10"/>
      <c r="F47" s="69"/>
    </row>
    <row r="48" spans="1:6" ht="15" thickBot="1" x14ac:dyDescent="0.35">
      <c r="A48" s="677"/>
      <c r="B48" s="71" t="s">
        <v>93</v>
      </c>
      <c r="C48" s="10"/>
      <c r="D48" s="10"/>
      <c r="E48" s="10"/>
      <c r="F48" s="69"/>
    </row>
    <row r="49" spans="1:6" ht="15" thickBot="1" x14ac:dyDescent="0.35">
      <c r="A49" s="676"/>
      <c r="B49" s="71" t="s">
        <v>94</v>
      </c>
      <c r="C49" s="10"/>
      <c r="D49" s="10"/>
      <c r="E49" s="10"/>
      <c r="F49" s="69"/>
    </row>
    <row r="50" spans="1:6" ht="15" thickBot="1" x14ac:dyDescent="0.35">
      <c r="A50" s="677"/>
      <c r="B50" s="71" t="s">
        <v>93</v>
      </c>
      <c r="C50" s="10"/>
      <c r="D50" s="10"/>
      <c r="E50" s="10"/>
      <c r="F50" s="69"/>
    </row>
    <row r="51" spans="1:6" ht="15" thickBot="1" x14ac:dyDescent="0.35">
      <c r="A51" s="676"/>
      <c r="B51" s="71" t="s">
        <v>94</v>
      </c>
      <c r="C51" s="10"/>
      <c r="D51" s="10"/>
      <c r="E51" s="10"/>
      <c r="F51" s="69"/>
    </row>
    <row r="52" spans="1:6" ht="15" thickBot="1" x14ac:dyDescent="0.35">
      <c r="A52" s="677"/>
      <c r="B52" s="71" t="s">
        <v>93</v>
      </c>
      <c r="C52" s="10"/>
      <c r="D52" s="10"/>
      <c r="E52" s="10"/>
      <c r="F52" s="69"/>
    </row>
  </sheetData>
  <mergeCells count="25">
    <mergeCell ref="A49:A50"/>
    <mergeCell ref="A51:A52"/>
    <mergeCell ref="B39:B41"/>
    <mergeCell ref="A37:E37"/>
    <mergeCell ref="A35:E35"/>
    <mergeCell ref="D39:E40"/>
    <mergeCell ref="A43:A44"/>
    <mergeCell ref="A45:A46"/>
    <mergeCell ref="A47:A48"/>
    <mergeCell ref="A17:A19"/>
    <mergeCell ref="B17:B19"/>
    <mergeCell ref="C17:D18"/>
    <mergeCell ref="E17:E18"/>
    <mergeCell ref="A25:F25"/>
    <mergeCell ref="B29:B30"/>
    <mergeCell ref="C29:C30"/>
    <mergeCell ref="D29:D30"/>
    <mergeCell ref="A29:A30"/>
    <mergeCell ref="E29:E30"/>
    <mergeCell ref="C7:D8"/>
    <mergeCell ref="A3:F3"/>
    <mergeCell ref="A1:F1"/>
    <mergeCell ref="A7:A9"/>
    <mergeCell ref="B7:B9"/>
    <mergeCell ref="E7:E8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J32"/>
  <sheetViews>
    <sheetView view="pageBreakPreview" zoomScale="80" zoomScaleNormal="120" zoomScaleSheetLayoutView="80" workbookViewId="0">
      <selection activeCell="B10" sqref="B10:E14"/>
    </sheetView>
  </sheetViews>
  <sheetFormatPr defaultRowHeight="14.4" x14ac:dyDescent="0.3"/>
  <cols>
    <col min="1" max="1" width="19.109375" customWidth="1"/>
    <col min="2" max="2" width="16.44140625" customWidth="1"/>
    <col min="3" max="3" width="18.109375" customWidth="1"/>
    <col min="4" max="4" width="17.6640625" customWidth="1"/>
    <col min="5" max="5" width="19.44140625" customWidth="1"/>
    <col min="6" max="6" width="13.5546875" customWidth="1"/>
    <col min="7" max="7" width="15.44140625" customWidth="1"/>
  </cols>
  <sheetData>
    <row r="1" spans="1:10" ht="18" x14ac:dyDescent="0.3">
      <c r="A1" s="631" t="s">
        <v>613</v>
      </c>
      <c r="B1" s="631"/>
      <c r="C1" s="631"/>
      <c r="D1" s="631"/>
      <c r="E1" s="631"/>
      <c r="F1" s="631"/>
    </row>
    <row r="3" spans="1:10" ht="45" customHeight="1" x14ac:dyDescent="0.3">
      <c r="A3" s="670" t="s">
        <v>95</v>
      </c>
      <c r="B3" s="670"/>
      <c r="C3" s="670"/>
      <c r="D3" s="670"/>
      <c r="E3" s="670"/>
    </row>
    <row r="5" spans="1:10" ht="15.6" x14ac:dyDescent="0.3">
      <c r="A5" s="45" t="s">
        <v>201</v>
      </c>
      <c r="B5" s="77"/>
      <c r="C5" s="77"/>
      <c r="D5" s="77"/>
      <c r="E5" s="77"/>
      <c r="F5" s="74"/>
      <c r="G5" s="74"/>
      <c r="H5" s="74"/>
      <c r="I5" s="74"/>
      <c r="J5" s="74"/>
    </row>
    <row r="6" spans="1:10" ht="15" thickBot="1" x14ac:dyDescent="0.35">
      <c r="A6" s="73"/>
      <c r="B6" s="73"/>
    </row>
    <row r="7" spans="1:10" ht="48.75" customHeight="1" thickBot="1" x14ac:dyDescent="0.35">
      <c r="A7" s="676"/>
      <c r="B7" s="671" t="s">
        <v>72</v>
      </c>
      <c r="C7" s="683" t="s">
        <v>96</v>
      </c>
      <c r="D7" s="684"/>
      <c r="E7" s="31" t="s">
        <v>74</v>
      </c>
    </row>
    <row r="8" spans="1:10" ht="23.25" customHeight="1" thickBot="1" x14ac:dyDescent="0.35">
      <c r="A8" s="677"/>
      <c r="B8" s="673"/>
      <c r="C8" s="60" t="s">
        <v>59</v>
      </c>
      <c r="D8" s="60" t="s">
        <v>60</v>
      </c>
      <c r="E8" s="29" t="s">
        <v>75</v>
      </c>
    </row>
    <row r="9" spans="1:10" ht="15" thickBot="1" x14ac:dyDescent="0.35">
      <c r="A9" s="28">
        <v>1</v>
      </c>
      <c r="B9" s="28">
        <v>2</v>
      </c>
      <c r="C9" s="28">
        <v>3</v>
      </c>
      <c r="D9" s="28">
        <v>4</v>
      </c>
      <c r="E9" s="29">
        <v>5</v>
      </c>
    </row>
    <row r="10" spans="1:10" ht="86.25" customHeight="1" thickBot="1" x14ac:dyDescent="0.35">
      <c r="A10" s="10" t="s">
        <v>614</v>
      </c>
      <c r="B10" s="11">
        <f>SUM(B11:B14)</f>
        <v>189573.5</v>
      </c>
      <c r="C10" s="11">
        <f t="shared" ref="C10:E10" si="0">SUM(C11:C14)</f>
        <v>220929.19</v>
      </c>
      <c r="D10" s="11">
        <f t="shared" si="0"/>
        <v>168573.5</v>
      </c>
      <c r="E10" s="16">
        <f t="shared" si="0"/>
        <v>241929.19</v>
      </c>
    </row>
    <row r="11" spans="1:10" ht="15" thickBot="1" x14ac:dyDescent="0.35">
      <c r="A11" s="10" t="s">
        <v>97</v>
      </c>
      <c r="B11" s="11"/>
      <c r="C11" s="11"/>
      <c r="D11" s="11"/>
      <c r="E11" s="30">
        <f>B11+C11-D11</f>
        <v>0</v>
      </c>
    </row>
    <row r="12" spans="1:10" ht="15" thickBot="1" x14ac:dyDescent="0.35">
      <c r="A12" s="10" t="s">
        <v>98</v>
      </c>
      <c r="B12" s="11">
        <v>21000</v>
      </c>
      <c r="C12" s="11"/>
      <c r="D12" s="11"/>
      <c r="E12" s="30">
        <f t="shared" ref="E12:E14" si="1">B12+C12-D12</f>
        <v>21000</v>
      </c>
    </row>
    <row r="13" spans="1:10" ht="15" thickBot="1" x14ac:dyDescent="0.35">
      <c r="A13" s="10" t="s">
        <v>99</v>
      </c>
      <c r="B13" s="11">
        <v>168573.5</v>
      </c>
      <c r="C13" s="11">
        <f>124724.39+96204.8</f>
        <v>220929.19</v>
      </c>
      <c r="D13" s="11">
        <v>168573.5</v>
      </c>
      <c r="E13" s="30">
        <f t="shared" si="1"/>
        <v>220929.19</v>
      </c>
    </row>
    <row r="14" spans="1:10" ht="15" thickBot="1" x14ac:dyDescent="0.35">
      <c r="A14" s="10" t="s">
        <v>100</v>
      </c>
      <c r="B14" s="11"/>
      <c r="C14" s="11"/>
      <c r="D14" s="11"/>
      <c r="E14" s="30">
        <f t="shared" si="1"/>
        <v>0</v>
      </c>
      <c r="G14" s="572"/>
    </row>
    <row r="16" spans="1:10" ht="45.75" customHeight="1" x14ac:dyDescent="0.3">
      <c r="A16" s="632" t="s">
        <v>101</v>
      </c>
      <c r="B16" s="632"/>
      <c r="C16" s="632"/>
      <c r="D16" s="632"/>
      <c r="E16" s="632"/>
      <c r="F16" s="632"/>
    </row>
    <row r="17" spans="1:7" x14ac:dyDescent="0.3">
      <c r="A17" s="78"/>
    </row>
    <row r="18" spans="1:7" ht="15.6" x14ac:dyDescent="0.3">
      <c r="A18" s="45" t="s">
        <v>202</v>
      </c>
      <c r="B18" s="45"/>
      <c r="E18" s="221" t="s">
        <v>905</v>
      </c>
    </row>
    <row r="19" spans="1:7" ht="15" thickBot="1" x14ac:dyDescent="0.35"/>
    <row r="20" spans="1:7" x14ac:dyDescent="0.3">
      <c r="A20" s="695" t="s">
        <v>44</v>
      </c>
      <c r="B20" s="696"/>
      <c r="C20" s="687" t="s">
        <v>102</v>
      </c>
      <c r="D20" s="688"/>
      <c r="E20" s="688"/>
      <c r="F20" s="689"/>
      <c r="G20" s="671" t="s">
        <v>22</v>
      </c>
    </row>
    <row r="21" spans="1:7" ht="15" thickBot="1" x14ac:dyDescent="0.35">
      <c r="A21" s="697"/>
      <c r="B21" s="698"/>
      <c r="C21" s="690"/>
      <c r="D21" s="691"/>
      <c r="E21" s="691"/>
      <c r="F21" s="692"/>
      <c r="G21" s="672"/>
    </row>
    <row r="22" spans="1:7" x14ac:dyDescent="0.3">
      <c r="A22" s="697"/>
      <c r="B22" s="698"/>
      <c r="C22" s="671" t="s">
        <v>103</v>
      </c>
      <c r="D22" s="671" t="s">
        <v>104</v>
      </c>
      <c r="E22" s="671" t="s">
        <v>105</v>
      </c>
      <c r="F22" s="671" t="s">
        <v>106</v>
      </c>
      <c r="G22" s="672"/>
    </row>
    <row r="23" spans="1:7" ht="34.5" customHeight="1" thickBot="1" x14ac:dyDescent="0.35">
      <c r="A23" s="699"/>
      <c r="B23" s="700"/>
      <c r="C23" s="673"/>
      <c r="D23" s="673"/>
      <c r="E23" s="673"/>
      <c r="F23" s="673"/>
      <c r="G23" s="673"/>
    </row>
    <row r="24" spans="1:7" ht="15" thickBot="1" x14ac:dyDescent="0.35">
      <c r="A24" s="693">
        <v>1</v>
      </c>
      <c r="B24" s="694"/>
      <c r="C24" s="28">
        <v>2</v>
      </c>
      <c r="D24" s="28">
        <v>3</v>
      </c>
      <c r="E24" s="28">
        <v>4</v>
      </c>
      <c r="F24" s="28">
        <v>5</v>
      </c>
      <c r="G24" s="29">
        <v>6</v>
      </c>
    </row>
    <row r="25" spans="1:7" ht="15" thickBot="1" x14ac:dyDescent="0.35">
      <c r="A25" s="685" t="s">
        <v>72</v>
      </c>
      <c r="B25" s="79" t="s">
        <v>107</v>
      </c>
      <c r="C25" s="18"/>
      <c r="D25" s="18"/>
      <c r="E25" s="18"/>
      <c r="F25" s="18"/>
      <c r="G25" s="19"/>
    </row>
    <row r="26" spans="1:7" ht="15" thickBot="1" x14ac:dyDescent="0.35">
      <c r="A26" s="686"/>
      <c r="B26" s="79" t="s">
        <v>108</v>
      </c>
      <c r="C26" s="18"/>
      <c r="D26" s="18"/>
      <c r="E26" s="18"/>
      <c r="F26" s="18"/>
      <c r="G26" s="19"/>
    </row>
    <row r="27" spans="1:7" ht="15" thickBot="1" x14ac:dyDescent="0.35">
      <c r="A27" s="685" t="s">
        <v>109</v>
      </c>
      <c r="B27" s="79" t="s">
        <v>107</v>
      </c>
      <c r="C27" s="18"/>
      <c r="D27" s="18"/>
      <c r="E27" s="18"/>
      <c r="F27" s="18"/>
      <c r="G27" s="19"/>
    </row>
    <row r="28" spans="1:7" ht="15" thickBot="1" x14ac:dyDescent="0.35">
      <c r="A28" s="686"/>
      <c r="B28" s="79" t="s">
        <v>108</v>
      </c>
      <c r="C28" s="18"/>
      <c r="D28" s="18"/>
      <c r="E28" s="18"/>
      <c r="F28" s="18"/>
      <c r="G28" s="19"/>
    </row>
    <row r="29" spans="1:7" ht="15" thickBot="1" x14ac:dyDescent="0.35">
      <c r="A29" s="685" t="s">
        <v>110</v>
      </c>
      <c r="B29" s="79" t="s">
        <v>107</v>
      </c>
      <c r="C29" s="18"/>
      <c r="D29" s="18"/>
      <c r="E29" s="18"/>
      <c r="F29" s="18"/>
      <c r="G29" s="19"/>
    </row>
    <row r="30" spans="1:7" ht="15" thickBot="1" x14ac:dyDescent="0.35">
      <c r="A30" s="686"/>
      <c r="B30" s="79" t="s">
        <v>108</v>
      </c>
      <c r="C30" s="18"/>
      <c r="D30" s="18"/>
      <c r="E30" s="18"/>
      <c r="F30" s="18"/>
      <c r="G30" s="19"/>
    </row>
    <row r="31" spans="1:7" ht="15" thickBot="1" x14ac:dyDescent="0.35">
      <c r="A31" s="685" t="s">
        <v>74</v>
      </c>
      <c r="B31" s="79" t="s">
        <v>107</v>
      </c>
      <c r="C31" s="18"/>
      <c r="D31" s="18"/>
      <c r="E31" s="18"/>
      <c r="F31" s="18"/>
      <c r="G31" s="19"/>
    </row>
    <row r="32" spans="1:7" ht="15" thickBot="1" x14ac:dyDescent="0.35">
      <c r="A32" s="686"/>
      <c r="B32" s="79" t="s">
        <v>108</v>
      </c>
      <c r="C32" s="18"/>
      <c r="D32" s="18"/>
      <c r="E32" s="18"/>
      <c r="F32" s="18"/>
      <c r="G32" s="19"/>
    </row>
  </sheetData>
  <mergeCells count="18">
    <mergeCell ref="G20:G23"/>
    <mergeCell ref="A20:B23"/>
    <mergeCell ref="A25:A26"/>
    <mergeCell ref="A27:A28"/>
    <mergeCell ref="A29:A30"/>
    <mergeCell ref="A16:F16"/>
    <mergeCell ref="A31:A32"/>
    <mergeCell ref="C22:C23"/>
    <mergeCell ref="E22:E23"/>
    <mergeCell ref="C20:F21"/>
    <mergeCell ref="D22:D23"/>
    <mergeCell ref="A24:B24"/>
    <mergeCell ref="F22:F23"/>
    <mergeCell ref="A1:F1"/>
    <mergeCell ref="A3:E3"/>
    <mergeCell ref="A7:A8"/>
    <mergeCell ref="C7:D7"/>
    <mergeCell ref="B7:B8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F46"/>
  <sheetViews>
    <sheetView view="pageBreakPreview" topLeftCell="A7" zoomScale="90" zoomScaleNormal="100" zoomScaleSheetLayoutView="90" workbookViewId="0">
      <selection activeCell="F37" sqref="F37"/>
    </sheetView>
  </sheetViews>
  <sheetFormatPr defaultRowHeight="14.4" x14ac:dyDescent="0.3"/>
  <cols>
    <col min="1" max="1" width="21.33203125" customWidth="1"/>
    <col min="2" max="2" width="18.109375" customWidth="1"/>
    <col min="3" max="3" width="18.5546875" customWidth="1"/>
    <col min="4" max="4" width="18.6640625" customWidth="1"/>
    <col min="5" max="5" width="17.6640625" customWidth="1"/>
    <col min="6" max="6" width="18.6640625" customWidth="1"/>
  </cols>
  <sheetData>
    <row r="1" spans="1:6" ht="18" x14ac:dyDescent="0.3">
      <c r="A1" s="631" t="s">
        <v>613</v>
      </c>
      <c r="B1" s="631"/>
      <c r="C1" s="631"/>
      <c r="D1" s="631"/>
      <c r="E1" s="631"/>
      <c r="F1" s="631"/>
    </row>
    <row r="3" spans="1:6" ht="41.25" customHeight="1" x14ac:dyDescent="0.3">
      <c r="A3" s="670" t="s">
        <v>111</v>
      </c>
      <c r="B3" s="670"/>
      <c r="C3" s="670"/>
      <c r="D3" s="670"/>
      <c r="E3" s="670"/>
      <c r="F3" s="670"/>
    </row>
    <row r="4" spans="1:6" x14ac:dyDescent="0.3">
      <c r="A4" s="65" t="s">
        <v>112</v>
      </c>
    </row>
    <row r="5" spans="1:6" ht="18.75" customHeight="1" x14ac:dyDescent="0.3">
      <c r="A5" s="701" t="s">
        <v>203</v>
      </c>
      <c r="B5" s="701"/>
      <c r="C5" s="701"/>
      <c r="D5" s="701"/>
      <c r="E5" s="701"/>
      <c r="F5" s="701"/>
    </row>
    <row r="6" spans="1:6" ht="15" thickBot="1" x14ac:dyDescent="0.35"/>
    <row r="7" spans="1:6" ht="25.5" customHeight="1" x14ac:dyDescent="0.3">
      <c r="A7" s="24"/>
      <c r="B7" s="671" t="s">
        <v>72</v>
      </c>
      <c r="C7" s="695" t="s">
        <v>73</v>
      </c>
      <c r="D7" s="702"/>
      <c r="E7" s="696"/>
      <c r="F7" s="31" t="s">
        <v>90</v>
      </c>
    </row>
    <row r="8" spans="1:6" ht="48.75" customHeight="1" thickBot="1" x14ac:dyDescent="0.35">
      <c r="A8" s="25" t="s">
        <v>113</v>
      </c>
      <c r="B8" s="672"/>
      <c r="C8" s="699"/>
      <c r="D8" s="703"/>
      <c r="E8" s="700"/>
      <c r="F8" s="26" t="s">
        <v>115</v>
      </c>
    </row>
    <row r="9" spans="1:6" x14ac:dyDescent="0.3">
      <c r="A9" s="25" t="s">
        <v>114</v>
      </c>
      <c r="B9" s="672"/>
      <c r="C9" s="671" t="s">
        <v>117</v>
      </c>
      <c r="D9" s="671" t="s">
        <v>120</v>
      </c>
      <c r="E9" s="671" t="s">
        <v>118</v>
      </c>
      <c r="F9" s="26" t="s">
        <v>116</v>
      </c>
    </row>
    <row r="10" spans="1:6" ht="39" customHeight="1" thickBot="1" x14ac:dyDescent="0.35">
      <c r="A10" s="27"/>
      <c r="B10" s="673"/>
      <c r="C10" s="673"/>
      <c r="D10" s="673"/>
      <c r="E10" s="673"/>
      <c r="F10" s="80"/>
    </row>
    <row r="11" spans="1:6" ht="15" thickBot="1" x14ac:dyDescent="0.35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9">
        <v>6</v>
      </c>
    </row>
    <row r="12" spans="1:6" ht="15" thickBot="1" x14ac:dyDescent="0.35">
      <c r="A12" s="10" t="s">
        <v>55</v>
      </c>
      <c r="B12" s="11"/>
      <c r="C12" s="11"/>
      <c r="D12" s="11"/>
      <c r="E12" s="11"/>
      <c r="F12" s="13">
        <f>B12+C12-D12-E12</f>
        <v>0</v>
      </c>
    </row>
    <row r="13" spans="1:6" ht="15" thickBot="1" x14ac:dyDescent="0.35">
      <c r="A13" s="10" t="s">
        <v>119</v>
      </c>
      <c r="B13" s="11">
        <v>7452.4</v>
      </c>
      <c r="C13" s="11"/>
      <c r="D13" s="11"/>
      <c r="E13" s="11"/>
      <c r="F13" s="13">
        <f t="shared" ref="F13" si="0">B13+C13-D13-E13</f>
        <v>7452.4</v>
      </c>
    </row>
    <row r="14" spans="1:6" ht="15" thickBot="1" x14ac:dyDescent="0.35">
      <c r="A14" s="76" t="s">
        <v>22</v>
      </c>
      <c r="B14" s="15">
        <f>B12+B13</f>
        <v>7452.4</v>
      </c>
      <c r="C14" s="15">
        <f t="shared" ref="C14:F14" si="1">C12+C13</f>
        <v>0</v>
      </c>
      <c r="D14" s="15">
        <f t="shared" si="1"/>
        <v>0</v>
      </c>
      <c r="E14" s="15">
        <f t="shared" si="1"/>
        <v>0</v>
      </c>
      <c r="F14" s="16">
        <f t="shared" si="1"/>
        <v>7452.4</v>
      </c>
    </row>
    <row r="16" spans="1:6" ht="33.75" customHeight="1" x14ac:dyDescent="0.3">
      <c r="A16" s="670" t="s">
        <v>121</v>
      </c>
      <c r="B16" s="670"/>
      <c r="C16" s="670"/>
      <c r="D16" s="670"/>
      <c r="E16" s="670"/>
      <c r="F16" s="670"/>
    </row>
    <row r="18" spans="1:6" x14ac:dyDescent="0.3">
      <c r="A18" s="82" t="s">
        <v>122</v>
      </c>
      <c r="B18" s="82"/>
      <c r="C18" s="82"/>
    </row>
    <row r="20" spans="1:6" ht="70.5" customHeight="1" x14ac:dyDescent="0.3">
      <c r="A20" s="670" t="s">
        <v>123</v>
      </c>
      <c r="B20" s="670"/>
      <c r="C20" s="670"/>
      <c r="D20" s="670"/>
      <c r="E20" s="670"/>
      <c r="F20" s="670"/>
    </row>
    <row r="22" spans="1:6" ht="15.6" x14ac:dyDescent="0.3">
      <c r="A22" s="45" t="s">
        <v>204</v>
      </c>
    </row>
    <row r="23" spans="1:6" ht="15" thickBot="1" x14ac:dyDescent="0.35"/>
    <row r="24" spans="1:6" x14ac:dyDescent="0.3">
      <c r="A24" s="671" t="s">
        <v>44</v>
      </c>
      <c r="B24" s="695" t="s">
        <v>124</v>
      </c>
      <c r="C24" s="696"/>
      <c r="D24" s="671" t="s">
        <v>22</v>
      </c>
    </row>
    <row r="25" spans="1:6" ht="19.5" customHeight="1" thickBot="1" x14ac:dyDescent="0.35">
      <c r="A25" s="672"/>
      <c r="B25" s="699"/>
      <c r="C25" s="700"/>
      <c r="D25" s="672"/>
    </row>
    <row r="26" spans="1:6" ht="28.2" thickBot="1" x14ac:dyDescent="0.35">
      <c r="A26" s="673"/>
      <c r="B26" s="68" t="s">
        <v>134</v>
      </c>
      <c r="C26" s="60" t="s">
        <v>126</v>
      </c>
      <c r="D26" s="29" t="s">
        <v>125</v>
      </c>
    </row>
    <row r="27" spans="1:6" ht="15" thickBot="1" x14ac:dyDescent="0.35">
      <c r="A27" s="28">
        <v>1</v>
      </c>
      <c r="B27" s="28">
        <v>2</v>
      </c>
      <c r="C27" s="28">
        <v>3</v>
      </c>
      <c r="D27" s="29">
        <v>4</v>
      </c>
    </row>
    <row r="28" spans="1:6" ht="28.2" thickBot="1" x14ac:dyDescent="0.35">
      <c r="A28" s="71" t="s">
        <v>127</v>
      </c>
      <c r="B28" s="15">
        <v>27831.52</v>
      </c>
      <c r="C28" s="15">
        <v>14958.13</v>
      </c>
      <c r="D28" s="16">
        <f>B28+C28</f>
        <v>42789.65</v>
      </c>
    </row>
    <row r="29" spans="1:6" ht="35.25" customHeight="1" thickBot="1" x14ac:dyDescent="0.35">
      <c r="A29" s="71" t="s">
        <v>128</v>
      </c>
      <c r="B29" s="11">
        <f>B30+B31</f>
        <v>0</v>
      </c>
      <c r="C29" s="11">
        <f>C30+C31</f>
        <v>0</v>
      </c>
      <c r="D29" s="13">
        <f>D30+D31</f>
        <v>0</v>
      </c>
    </row>
    <row r="30" spans="1:6" ht="15" thickBot="1" x14ac:dyDescent="0.35">
      <c r="A30" s="84" t="s">
        <v>129</v>
      </c>
      <c r="B30" s="11"/>
      <c r="C30" s="11"/>
      <c r="D30" s="75">
        <f>B30+C30</f>
        <v>0</v>
      </c>
    </row>
    <row r="31" spans="1:6" ht="15" thickBot="1" x14ac:dyDescent="0.35">
      <c r="A31" s="84" t="s">
        <v>130</v>
      </c>
      <c r="B31" s="11"/>
      <c r="C31" s="11"/>
      <c r="D31" s="75">
        <f>B31+C31</f>
        <v>0</v>
      </c>
    </row>
    <row r="32" spans="1:6" ht="38.25" customHeight="1" thickBot="1" x14ac:dyDescent="0.35">
      <c r="A32" s="71" t="s">
        <v>131</v>
      </c>
      <c r="B32" s="11">
        <f>B33+B34</f>
        <v>0</v>
      </c>
      <c r="C32" s="11">
        <f t="shared" ref="C32:D32" si="2">C33+C34</f>
        <v>0</v>
      </c>
      <c r="D32" s="13">
        <f t="shared" si="2"/>
        <v>0</v>
      </c>
    </row>
    <row r="33" spans="1:6" ht="15" thickBot="1" x14ac:dyDescent="0.35">
      <c r="A33" s="84" t="s">
        <v>132</v>
      </c>
      <c r="B33" s="11"/>
      <c r="C33" s="11"/>
      <c r="D33" s="75">
        <f>B33+C33</f>
        <v>0</v>
      </c>
    </row>
    <row r="34" spans="1:6" ht="15" thickBot="1" x14ac:dyDescent="0.35">
      <c r="A34" s="84" t="s">
        <v>130</v>
      </c>
      <c r="B34" s="11"/>
      <c r="C34" s="11"/>
      <c r="D34" s="75">
        <f>B34+C34</f>
        <v>0</v>
      </c>
    </row>
    <row r="35" spans="1:6" ht="28.2" thickBot="1" x14ac:dyDescent="0.35">
      <c r="A35" s="71" t="s">
        <v>133</v>
      </c>
      <c r="B35" s="15">
        <f>B28+B29-B32</f>
        <v>27831.52</v>
      </c>
      <c r="C35" s="15">
        <f t="shared" ref="C35:D35" si="3">C28+C29-C32</f>
        <v>14958.13</v>
      </c>
      <c r="D35" s="30">
        <f t="shared" si="3"/>
        <v>42789.65</v>
      </c>
    </row>
    <row r="37" spans="1:6" ht="15.6" x14ac:dyDescent="0.3">
      <c r="A37" s="45" t="s">
        <v>205</v>
      </c>
      <c r="B37" s="46"/>
      <c r="C37" s="46"/>
      <c r="F37" s="221" t="s">
        <v>905</v>
      </c>
    </row>
    <row r="38" spans="1:6" ht="15" thickBot="1" x14ac:dyDescent="0.35"/>
    <row r="39" spans="1:6" ht="41.4" x14ac:dyDescent="0.3">
      <c r="A39" s="671" t="s">
        <v>44</v>
      </c>
      <c r="B39" s="671" t="s">
        <v>138</v>
      </c>
      <c r="C39" s="671" t="s">
        <v>109</v>
      </c>
      <c r="D39" s="671" t="s">
        <v>110</v>
      </c>
      <c r="E39" s="31" t="s">
        <v>139</v>
      </c>
    </row>
    <row r="40" spans="1:6" x14ac:dyDescent="0.3">
      <c r="A40" s="672"/>
      <c r="B40" s="672"/>
      <c r="C40" s="672"/>
      <c r="D40" s="672"/>
      <c r="E40" s="672" t="s">
        <v>75</v>
      </c>
    </row>
    <row r="41" spans="1:6" ht="7.5" customHeight="1" thickBot="1" x14ac:dyDescent="0.35">
      <c r="A41" s="673"/>
      <c r="B41" s="673"/>
      <c r="C41" s="673"/>
      <c r="D41" s="673"/>
      <c r="E41" s="673"/>
    </row>
    <row r="42" spans="1:6" ht="15" thickBot="1" x14ac:dyDescent="0.35">
      <c r="A42" s="28">
        <v>1</v>
      </c>
      <c r="B42" s="28">
        <v>2</v>
      </c>
      <c r="C42" s="28">
        <v>3</v>
      </c>
      <c r="D42" s="28">
        <v>4</v>
      </c>
      <c r="E42" s="29">
        <v>5</v>
      </c>
    </row>
    <row r="43" spans="1:6" ht="28.2" thickBot="1" x14ac:dyDescent="0.35">
      <c r="A43" s="71" t="s">
        <v>135</v>
      </c>
      <c r="B43" s="11"/>
      <c r="C43" s="11"/>
      <c r="D43" s="11"/>
      <c r="E43" s="13">
        <f>B43+C43-D43</f>
        <v>0</v>
      </c>
    </row>
    <row r="44" spans="1:6" ht="28.2" thickBot="1" x14ac:dyDescent="0.35">
      <c r="A44" s="71" t="s">
        <v>136</v>
      </c>
      <c r="B44" s="11"/>
      <c r="C44" s="11"/>
      <c r="D44" s="11"/>
      <c r="E44" s="13">
        <f t="shared" ref="E44:E45" si="4">B44+C44-D44</f>
        <v>0</v>
      </c>
    </row>
    <row r="45" spans="1:6" ht="15" thickBot="1" x14ac:dyDescent="0.35">
      <c r="A45" s="10" t="s">
        <v>137</v>
      </c>
      <c r="B45" s="11"/>
      <c r="C45" s="11"/>
      <c r="D45" s="11"/>
      <c r="E45" s="13">
        <f t="shared" si="4"/>
        <v>0</v>
      </c>
    </row>
    <row r="46" spans="1:6" ht="15" thickBot="1" x14ac:dyDescent="0.35">
      <c r="A46" s="76" t="s">
        <v>22</v>
      </c>
      <c r="B46" s="15">
        <f>SUM(B43:B45)</f>
        <v>0</v>
      </c>
      <c r="C46" s="15">
        <f t="shared" ref="C46:E46" si="5">SUM(C43:C45)</f>
        <v>0</v>
      </c>
      <c r="D46" s="15">
        <f t="shared" si="5"/>
        <v>0</v>
      </c>
      <c r="E46" s="16">
        <f t="shared" si="5"/>
        <v>0</v>
      </c>
    </row>
  </sheetData>
  <mergeCells count="18">
    <mergeCell ref="A16:F16"/>
    <mergeCell ref="B24:C25"/>
    <mergeCell ref="A24:A26"/>
    <mergeCell ref="B39:B41"/>
    <mergeCell ref="A39:A41"/>
    <mergeCell ref="C39:C41"/>
    <mergeCell ref="D39:D41"/>
    <mergeCell ref="A20:F20"/>
    <mergeCell ref="D24:D25"/>
    <mergeCell ref="E40:E41"/>
    <mergeCell ref="A1:F1"/>
    <mergeCell ref="A3:F3"/>
    <mergeCell ref="A5:F5"/>
    <mergeCell ref="C7:E8"/>
    <mergeCell ref="B7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6437594D303F40A36142367CB2572B" ma:contentTypeVersion="10" ma:contentTypeDescription="Utwórz nowy dokument." ma:contentTypeScope="" ma:versionID="8a5be5f05037ee5d3e6f713dc185d6a7">
  <xsd:schema xmlns:xsd="http://www.w3.org/2001/XMLSchema" xmlns:xs="http://www.w3.org/2001/XMLSchema" xmlns:p="http://schemas.microsoft.com/office/2006/metadata/properties" xmlns:ns2="4c33d78a-1836-46fa-89b6-dc20c8da299b" xmlns:ns3="06ba2f87-8017-4bef-ad41-221b6a7e8865" targetNamespace="http://schemas.microsoft.com/office/2006/metadata/properties" ma:root="true" ma:fieldsID="2c1988d543f28fa98b948876d87dc7ab" ns2:_="" ns3:_="">
    <xsd:import namespace="4c33d78a-1836-46fa-89b6-dc20c8da299b"/>
    <xsd:import namespace="06ba2f87-8017-4bef-ad41-221b6a7e88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33d78a-1836-46fa-89b6-dc20c8da29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ba2f87-8017-4bef-ad41-221b6a7e88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3E20C3-D10E-4766-9BEA-1FAD3E6E5D76}"/>
</file>

<file path=customXml/itemProps2.xml><?xml version="1.0" encoding="utf-8"?>
<ds:datastoreItem xmlns:ds="http://schemas.openxmlformats.org/officeDocument/2006/customXml" ds:itemID="{E770660E-00D2-4295-81FC-636CD0491678}"/>
</file>

<file path=customXml/itemProps3.xml><?xml version="1.0" encoding="utf-8"?>
<ds:datastoreItem xmlns:ds="http://schemas.openxmlformats.org/officeDocument/2006/customXml" ds:itemID="{F6A73141-5209-45DB-BD19-71E5C1C824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29</vt:i4>
      </vt:variant>
      <vt:variant>
        <vt:lpstr>Nazwane zakresy</vt:lpstr>
      </vt:variant>
      <vt:variant>
        <vt:i4>22</vt:i4>
      </vt:variant>
    </vt:vector>
  </HeadingPairs>
  <TitlesOfParts>
    <vt:vector size="51" baseType="lpstr">
      <vt:lpstr>I.Wprowadzenie</vt:lpstr>
      <vt:lpstr>II.Bilans</vt:lpstr>
      <vt:lpstr>III.RZiS</vt:lpstr>
      <vt:lpstr>IV.nota 1</vt:lpstr>
      <vt:lpstr>IV.nota 2</vt:lpstr>
      <vt:lpstr>IV.nota 3</vt:lpstr>
      <vt:lpstr>IV.nota 4-7</vt:lpstr>
      <vt:lpstr>IV.nota 8-9</vt:lpstr>
      <vt:lpstr>IV.nota 10-12</vt:lpstr>
      <vt:lpstr>IV.nota 13-14</vt:lpstr>
      <vt:lpstr>IV.nota 15</vt:lpstr>
      <vt:lpstr>IV.nota 16</vt:lpstr>
      <vt:lpstr>IV.nota 17</vt:lpstr>
      <vt:lpstr>IV.nota 18-19</vt:lpstr>
      <vt:lpstr>IV.20-21</vt:lpstr>
      <vt:lpstr>IV.nota 22-23</vt:lpstr>
      <vt:lpstr>IV.nota 24-25</vt:lpstr>
      <vt:lpstr>IV.nota 26-27</vt:lpstr>
      <vt:lpstr>IV.nota 28-30</vt:lpstr>
      <vt:lpstr>IV.nota 31</vt:lpstr>
      <vt:lpstr>IV.nota 32-34</vt:lpstr>
      <vt:lpstr>IV.nota 35-36</vt:lpstr>
      <vt:lpstr>IV.nota 37-38</vt:lpstr>
      <vt:lpstr>IV.nota 39-41</vt:lpstr>
      <vt:lpstr>IV.nota 42-44</vt:lpstr>
      <vt:lpstr>IV.nota 45</vt:lpstr>
      <vt:lpstr>IV.8-9</vt:lpstr>
      <vt:lpstr>IV.nota 46-47</vt:lpstr>
      <vt:lpstr>IV.nota 48-49</vt:lpstr>
      <vt:lpstr>I.Wprowadzenie!Obszar_wydruku</vt:lpstr>
      <vt:lpstr>II.Bilans!Obszar_wydruku</vt:lpstr>
      <vt:lpstr>III.RZiS!Obszar_wydruku</vt:lpstr>
      <vt:lpstr>'IV.20-21'!Obszar_wydruku</vt:lpstr>
      <vt:lpstr>'IV.8-9'!Obszar_wydruku</vt:lpstr>
      <vt:lpstr>'IV.nota 1'!Obszar_wydruku</vt:lpstr>
      <vt:lpstr>'IV.nota 10-12'!Obszar_wydruku</vt:lpstr>
      <vt:lpstr>'IV.nota 13-14'!Obszar_wydruku</vt:lpstr>
      <vt:lpstr>'IV.nota 18-19'!Obszar_wydruku</vt:lpstr>
      <vt:lpstr>'IV.nota 24-25'!Obszar_wydruku</vt:lpstr>
      <vt:lpstr>'IV.nota 26-27'!Obszar_wydruku</vt:lpstr>
      <vt:lpstr>'IV.nota 28-30'!Obszar_wydruku</vt:lpstr>
      <vt:lpstr>'IV.nota 31'!Obszar_wydruku</vt:lpstr>
      <vt:lpstr>'IV.nota 32-34'!Obszar_wydruku</vt:lpstr>
      <vt:lpstr>'IV.nota 37-38'!Obszar_wydruku</vt:lpstr>
      <vt:lpstr>'IV.nota 39-41'!Obszar_wydruku</vt:lpstr>
      <vt:lpstr>'IV.nota 42-44'!Obszar_wydruku</vt:lpstr>
      <vt:lpstr>'IV.nota 45'!Obszar_wydruku</vt:lpstr>
      <vt:lpstr>'IV.nota 46-47'!Obszar_wydruku</vt:lpstr>
      <vt:lpstr>'IV.nota 4-7'!Obszar_wydruku</vt:lpstr>
      <vt:lpstr>'IV.nota 48-49'!Obszar_wydruku</vt:lpstr>
      <vt:lpstr>'IV.nota 8-9'!Obszar_wydruku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2019-05-24T13:55:12Z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0x010100296437594D303F40A36142367CB2572B</vt:lpwstr>
  </property>
</Properties>
</file>